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weł Jamski\GPW\Raporty\okresowe\kwartalne\2025 III kw\na stronę\"/>
    </mc:Choice>
  </mc:AlternateContent>
  <xr:revisionPtr revIDLastSave="0" documentId="13_ncr:1_{C1B8A6C6-A41E-4F5E-951E-07FB4741D36C}" xr6:coauthVersionLast="47" xr6:coauthVersionMax="47" xr10:uidLastSave="{00000000-0000-0000-0000-000000000000}"/>
  <bookViews>
    <workbookView xWindow="15645" yWindow="-15450" windowWidth="23625" windowHeight="12870" tabRatio="824" xr2:uid="{140CF583-D6CD-489B-9D75-5CAE21A0045F}"/>
  </bookViews>
  <sheets>
    <sheet name="Spis treści" sheetId="16" r:id="rId1"/>
    <sheet name="Rachunek wyników" sheetId="2" r:id="rId2"/>
    <sheet name="Bilans" sheetId="1" r:id="rId3"/>
    <sheet name="Cash flow" sheetId="3" r:id="rId4"/>
    <sheet name="Wskaźniki" sheetId="19" r:id="rId5"/>
    <sheet name="Wolumeny" sheetId="7" r:id="rId6"/>
    <sheet name="Paliwa ciekłe" sheetId="10" r:id="rId7"/>
    <sheet name="LPG" sheetId="12" r:id="rId8"/>
    <sheet name="Gaz ziemny" sheetId="13" r:id="rId9"/>
    <sheet name="Energia elektryczna" sheetId="14" r:id="rId10"/>
    <sheet name="OZE" sheetId="18" r:id="rId11"/>
    <sheet name="Stacje paliw" sheetId="15" r:id="rId12"/>
    <sheet name="Bitumen" sheetId="17" r:id="rId13"/>
    <sheet name="Infrastruktura" sheetId="20" r:id="rId14"/>
    <sheet name="Paliwa stałe" sheetId="2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8" l="1"/>
  <c r="V6" i="10" l="1"/>
  <c r="H18" i="13" l="1"/>
  <c r="H10" i="13"/>
  <c r="H13" i="13" s="1"/>
  <c r="H14" i="13" l="1"/>
  <c r="H19" i="13" s="1"/>
  <c r="H23" i="13" s="1"/>
  <c r="F26" i="10"/>
  <c r="F17" i="2"/>
  <c r="F16" i="2"/>
  <c r="F63" i="3" l="1"/>
  <c r="F48" i="3"/>
  <c r="F30" i="3"/>
  <c r="F7" i="3"/>
  <c r="F31" i="3" l="1"/>
  <c r="F64" i="3" s="1"/>
  <c r="F66" i="3" s="1"/>
  <c r="F18" i="2"/>
  <c r="E14" i="10" l="1"/>
  <c r="E19" i="10" s="1"/>
  <c r="E26" i="10" s="1"/>
  <c r="E30" i="3"/>
  <c r="E7" i="3"/>
  <c r="E57" i="1"/>
  <c r="E47" i="1"/>
  <c r="E21" i="2"/>
  <c r="D26" i="10"/>
  <c r="D57" i="1"/>
  <c r="D58" i="1" s="1"/>
  <c r="D37" i="1"/>
  <c r="D39" i="1" s="1"/>
  <c r="E23" i="10" l="1"/>
  <c r="E31" i="3"/>
  <c r="E58" i="1"/>
  <c r="E59" i="1" s="1"/>
  <c r="D59" i="1"/>
  <c r="D19" i="2"/>
  <c r="D7" i="3" s="1"/>
  <c r="D31" i="3" s="1"/>
  <c r="D21" i="2" l="1"/>
</calcChain>
</file>

<file path=xl/sharedStrings.xml><?xml version="1.0" encoding="utf-8"?>
<sst xmlns="http://schemas.openxmlformats.org/spreadsheetml/2006/main" count="826" uniqueCount="285">
  <si>
    <t>Kapitał własny</t>
  </si>
  <si>
    <t xml:space="preserve">  Kapitał zakładowy</t>
  </si>
  <si>
    <t xml:space="preserve">  Pozostałe kapitały</t>
  </si>
  <si>
    <t>Kapitał własny właścicieli jednostki dominującej</t>
  </si>
  <si>
    <t xml:space="preserve">  Udziały niekontrolujące</t>
  </si>
  <si>
    <t>Kapitał własny ogółem</t>
  </si>
  <si>
    <t>Zobowiązania długoterminowe</t>
  </si>
  <si>
    <t xml:space="preserve">  Zobowiązania z tytułu świadczeń pracowniczych</t>
  </si>
  <si>
    <t xml:space="preserve">  Pochodne instrumenty finansowe</t>
  </si>
  <si>
    <t>Zobowiązania długoterminowe razem</t>
  </si>
  <si>
    <t>Zobowiązania krótkoterminowe</t>
  </si>
  <si>
    <t xml:space="preserve">  Kredyty w rachunku bieżącym </t>
  </si>
  <si>
    <t xml:space="preserve">  Zobowiązania z tytułu podatku dochodowego</t>
  </si>
  <si>
    <t xml:space="preserve">  Rezerwy</t>
  </si>
  <si>
    <t xml:space="preserve">  Zobowiązania z tytułu umów z klientami</t>
  </si>
  <si>
    <t xml:space="preserve">  Zobowiązania z tytułu dostaw i usług oraz pozostałe</t>
  </si>
  <si>
    <t>Zobowiązania krótkoterminowe razem</t>
  </si>
  <si>
    <t>Zobowiązania razem</t>
  </si>
  <si>
    <t>PASYWA RAZEM</t>
  </si>
  <si>
    <t>[w tys. zł]</t>
  </si>
  <si>
    <t>31.03.2018*</t>
  </si>
  <si>
    <t xml:space="preserve">PASYWA  </t>
  </si>
  <si>
    <t>AKTYWA</t>
  </si>
  <si>
    <t xml:space="preserve">  Zyski/(straty) z instrumentów finansowych zabezpieczających sprzedaż</t>
  </si>
  <si>
    <t xml:space="preserve">  Koszty sprzedanych produktów, towarów i materiałów </t>
  </si>
  <si>
    <t xml:space="preserve">Zysk brutto ze sprzedaży </t>
  </si>
  <si>
    <t xml:space="preserve">  Pozostałe przychody operacyjne</t>
  </si>
  <si>
    <t xml:space="preserve">  Koszty sprzedaży</t>
  </si>
  <si>
    <t xml:space="preserve">  Koszty ogólnego zarządu</t>
  </si>
  <si>
    <t xml:space="preserve">  Pozostałe zyski/(straty) netto</t>
  </si>
  <si>
    <t xml:space="preserve">  Pozostałe koszty operacyjne</t>
  </si>
  <si>
    <t>Zysk/(strata) na działalności operacyjnej</t>
  </si>
  <si>
    <t xml:space="preserve">  Przychody finansowe </t>
  </si>
  <si>
    <t xml:space="preserve">  Koszty finansowe </t>
  </si>
  <si>
    <t>Przychody/(koszty) finansowe netto</t>
  </si>
  <si>
    <t>-</t>
  </si>
  <si>
    <t>Zysk/(strata) przed opodatkowaniem</t>
  </si>
  <si>
    <t xml:space="preserve">  Podatek dochodowy</t>
  </si>
  <si>
    <t>w tym przypadający na:</t>
  </si>
  <si>
    <t xml:space="preserve">    Właścicieli jednostki dominującej</t>
  </si>
  <si>
    <t xml:space="preserve">    Udziały niekontrolujące</t>
  </si>
  <si>
    <t>Zysk/(strata) przypadająca na 1 akcję przypisany właścicielom jednostki dominującej (w zł)</t>
  </si>
  <si>
    <t>Rozwodniony zysk/(strata) przypadający na 1 akcję przypisaną właścicielom jednostki dominującej (w zł)</t>
  </si>
  <si>
    <t>Aktywa trwałe</t>
  </si>
  <si>
    <t xml:space="preserve">  Rzeczowe aktywa trwałe</t>
  </si>
  <si>
    <t xml:space="preserve">  Prawo do użytkowania aktywów</t>
  </si>
  <si>
    <t xml:space="preserve">  Wartości niematerialne</t>
  </si>
  <si>
    <t xml:space="preserve">  Pozostałe aktywa finansowe</t>
  </si>
  <si>
    <t xml:space="preserve">  Aktywa z tytułu umów z klientami</t>
  </si>
  <si>
    <t xml:space="preserve">  Aktywa z tytułu odroczonego podatku dochodowego</t>
  </si>
  <si>
    <t>Aktywa trwałe razem</t>
  </si>
  <si>
    <t>Aktywa obrotowe</t>
  </si>
  <si>
    <t xml:space="preserve">  Zapasy</t>
  </si>
  <si>
    <t xml:space="preserve">  Należności handlowe oraz pozostałe należności</t>
  </si>
  <si>
    <t xml:space="preserve">  Należności z tytułu podatku dochodowego</t>
  </si>
  <si>
    <t xml:space="preserve">  Środki pieniężne i ich ekwiwalenty</t>
  </si>
  <si>
    <t xml:space="preserve">  Pozostałe aktywa obrotowe</t>
  </si>
  <si>
    <t>Aktywa obrotowe razem</t>
  </si>
  <si>
    <t>AKTYWA RAZEM</t>
  </si>
  <si>
    <t>30.06.2018*</t>
  </si>
  <si>
    <t>* dane przekształcone</t>
  </si>
  <si>
    <t>1Q 2018</t>
  </si>
  <si>
    <t>2Q 2018</t>
  </si>
  <si>
    <t>3Q 2018</t>
  </si>
  <si>
    <t>4Q 2018</t>
  </si>
  <si>
    <t>1Q 2019</t>
  </si>
  <si>
    <t>EBITDA</t>
  </si>
  <si>
    <t>Przepływy pieniężne z działalności operacyjnej</t>
  </si>
  <si>
    <t xml:space="preserve">Zysk/(strata) przed opodatkowaniem </t>
  </si>
  <si>
    <t>Amortyzacja rzeczowych aktywów trwałych</t>
  </si>
  <si>
    <t>Amortyzacja wartości niematerialnych</t>
  </si>
  <si>
    <t xml:space="preserve">Strata/(zysk) z tytułu różnic kursowych </t>
  </si>
  <si>
    <t>(Zysk)/strata ze sprzedaży rzeczowych aktywów trwałych</t>
  </si>
  <si>
    <t xml:space="preserve">Zmiana stanu zapasów </t>
  </si>
  <si>
    <t>Zmiana stanu aktywów z tytułu umów z klientami</t>
  </si>
  <si>
    <t>Zmiana stanu zobowiązań z tytułu umów z klientami</t>
  </si>
  <si>
    <t>Zmiana stanu aktywów/(zobowiązań) z tytułu instrumentów pochodnych</t>
  </si>
  <si>
    <t>Zmiana stanu rezerw</t>
  </si>
  <si>
    <t>Podatek dochodowy zapłacony/zwrócony</t>
  </si>
  <si>
    <t>Przepływy pieniężne netto z działalności operacyjnej</t>
  </si>
  <si>
    <t>Przepływy pieniężne z działalności inwestycyjnej</t>
  </si>
  <si>
    <t>Wpływy z tytułu sprzedaży rzeczowych aktywów trwałych</t>
  </si>
  <si>
    <t>Odsetki otrzymane</t>
  </si>
  <si>
    <t>Wpływy z tytułu pożyczek</t>
  </si>
  <si>
    <t xml:space="preserve">Inne wpływy/(wypływy) z działalności inwestycyjnej </t>
  </si>
  <si>
    <t>Nabycie rzeczowych aktywów trwałych</t>
  </si>
  <si>
    <t xml:space="preserve">Nabycie wartości niematerialnych </t>
  </si>
  <si>
    <t>Przepływy pieniężne netto z działalności inwestycyjnej</t>
  </si>
  <si>
    <t>Przepływy pieniężne netto z działalności finansowej</t>
  </si>
  <si>
    <t>Spłata zaciągniętych kredytów, pożyczek oraz innych instrumentów dłużnych</t>
  </si>
  <si>
    <t>Płatność zobowiązań z tytułu umów leasingu finansowego</t>
  </si>
  <si>
    <t>Zmiana stanu środków pieniężnych i ich ekwiwalentów</t>
  </si>
  <si>
    <t>Zyski/(straty) z instrumentów finansowych zabezpieczających sprzedaż</t>
  </si>
  <si>
    <t>Przychody od odbiorców z Grupy</t>
  </si>
  <si>
    <t>Przychody ogółem</t>
  </si>
  <si>
    <t>Koszt sprzedanych towarów, produktów i materiałów, ogółem</t>
  </si>
  <si>
    <t>Wynik segmentu</t>
  </si>
  <si>
    <t>Pozostałe przychody operacyjne</t>
  </si>
  <si>
    <t>Koszty sprzedaży i ogólnego zarządu</t>
  </si>
  <si>
    <t>Pozostałe zyski/(straty) netto</t>
  </si>
  <si>
    <t>Pozostałe koszty operacyjne</t>
  </si>
  <si>
    <t>Wynik na działalności operacyjnej</t>
  </si>
  <si>
    <t>Przychody finansowe</t>
  </si>
  <si>
    <t>Koszty finansowe</t>
  </si>
  <si>
    <t>Zysk/(strata) za okres</t>
  </si>
  <si>
    <t xml:space="preserve">Amortyzacja </t>
  </si>
  <si>
    <t>EBITDA*</t>
  </si>
  <si>
    <t>EBITDA skorygowana**</t>
  </si>
  <si>
    <t>* zysk przed odliczeniem odsetek, podatków, deprecjacją i amortyzacją (ang. Earnings Before Interest, Taxes, Depreciation and Amortization)</t>
  </si>
  <si>
    <t>GRUPA KAPITAŁOWA UNIMOT</t>
  </si>
  <si>
    <t>Wybrane skonsolidowane dane finansowe</t>
  </si>
  <si>
    <t>1. Skrócone skonsolidowane sprawozdanie z całkowitych dochodów</t>
  </si>
  <si>
    <t xml:space="preserve">2. Skrócone skonsolidowane sprawozdanie z sytuacji finansowej </t>
  </si>
  <si>
    <t>3. Skrócone skonsolidowane sprawozdanie z przepływów pieniężnych</t>
  </si>
  <si>
    <t>4. Wybrane wskaźniki finansowe</t>
  </si>
  <si>
    <t>5. Wolumeny sprzedaży</t>
  </si>
  <si>
    <t>WOLUMENY SPRZEDAŻY</t>
  </si>
  <si>
    <t>* Grupa w sprawozdaniach finansowych wyodrębnia także pozostałą działalność i funkcje korporacyjne oraz dokonuje eliminacji rozrachunków w Grupie</t>
  </si>
  <si>
    <t>SKRÓCONE SKONSOLIDOWANE SPRAWOZDANIE Z CAŁKOWITYCH DOCHODÓW</t>
  </si>
  <si>
    <t>SKRÓCONE SKONSOLIDOWANE SPRAWOZDANIE Z SYTUACJI FINANSOWEJ</t>
  </si>
  <si>
    <t>SKRÓCONE SKONSOLIDOWANE SPRAWOZDANIE Z PRZEPŁYWÓW PIENIĘŻNYCH</t>
  </si>
  <si>
    <t>Niniejszy dokument został przygotowany wyłącznie w celach informacyjnych. Oficjalnym źródłem danych finansowych i informacji o Spółce są opublikowane raporty okresowe.</t>
  </si>
  <si>
    <t xml:space="preserve">  Zobowiązania z tytułu kredytów, pożyczek oraz innych  instrumentów dłużnych</t>
  </si>
  <si>
    <t>Zaciągnięcie kredytów, pożyczek oraz innych instrumentów dłużnych</t>
  </si>
  <si>
    <t>Środki pieniężne i ich ekwiwalenty po pomniejszeniu o kredyty w rachunku bieżącym na koniec okresu</t>
  </si>
  <si>
    <t>Gaz LPG [t]</t>
  </si>
  <si>
    <t>Gaz ziemny [MWh]</t>
  </si>
  <si>
    <t>Energia elektryczna [MWh]</t>
  </si>
  <si>
    <t xml:space="preserve">  Wynik z lat ubiegłych i wynik roku bieżącego</t>
  </si>
  <si>
    <t>Zmiana stanu zobowiązań z tytułu świadczeń pracowniczych</t>
  </si>
  <si>
    <t>Odpis z tytułu utraty wartości firmy</t>
  </si>
  <si>
    <t>Odpis z tytułu utraty wartości wartości niematerialnych i prawnych</t>
  </si>
  <si>
    <t>30.09.2018*</t>
  </si>
  <si>
    <t>2Q 2018*</t>
  </si>
  <si>
    <t>3Q 2018*</t>
  </si>
  <si>
    <t>4Q 2018*</t>
  </si>
  <si>
    <t>2Q 2019</t>
  </si>
  <si>
    <t xml:space="preserve">  Różnice kursowe z przeliczenia jednostek zagranicznych</t>
  </si>
  <si>
    <t>3Q 2019</t>
  </si>
  <si>
    <t>Pozostałe produkty ropopochodne [t]</t>
  </si>
  <si>
    <t>4Q 2019</t>
  </si>
  <si>
    <t>Zysk/(strata) ze sprzedaży pozostałych inwestycji</t>
  </si>
  <si>
    <t xml:space="preserve">Nabycie udziałów w posiadanych jednostkach zależnych </t>
  </si>
  <si>
    <t xml:space="preserve"> -164***</t>
  </si>
  <si>
    <t>*** zmiany w prezentacji danych</t>
  </si>
  <si>
    <t xml:space="preserve">Utworzenie/odwrócenie odpisów aktualizujących </t>
  </si>
  <si>
    <t>1Q 2020</t>
  </si>
  <si>
    <t>2Q 2020</t>
  </si>
  <si>
    <t xml:space="preserve">** skorygowana w 2Q2019 i 3Q2019 o zdarzenie jednorazowe w postaci sprzedaży aktywów biznesu butli gazu LPG oraz uzasadnione przesunięcia w 1Q20 i 2Q20 </t>
  </si>
  <si>
    <t>3Q 2020</t>
  </si>
  <si>
    <t xml:space="preserve"> -262***</t>
  </si>
  <si>
    <t xml:space="preserve"> -310***</t>
  </si>
  <si>
    <t>4Q 2020</t>
  </si>
  <si>
    <t>** skorygowana o wpływ wyceny zapasów paliw ciekłych i gazowych oraz innych produktów energetycznych, o przesunięcia w zakresie kosztów i przychodów związanych z obrotem paliwami ciekłymi i gazowymi oraz innymi produktami energetycznymi oraz o zdarzenia jednorazowe.</t>
  </si>
  <si>
    <t>** skorygowana o wpływ wyceny zapasów paliw ciekłych i gazowych oraz innych produktów energetycznych, o przesunięcia w zakresie kosztów i przychodów ** związanych z obrotem paliwami ciekłymi i gazowymi oraz innymi produktami energetycznymi oraz o zdarzenia jednorazowe.</t>
  </si>
  <si>
    <t xml:space="preserve">                    -  </t>
  </si>
  <si>
    <t xml:space="preserve">                -  </t>
  </si>
  <si>
    <t xml:space="preserve">                      -  </t>
  </si>
  <si>
    <t>1Q 2021</t>
  </si>
  <si>
    <t>2Q 2021</t>
  </si>
  <si>
    <t>Zyski/(straty) z instrumentów finansowych/trading</t>
  </si>
  <si>
    <t>3Q 2021</t>
  </si>
  <si>
    <t>4Q 2021</t>
  </si>
  <si>
    <t>1Q 2022</t>
  </si>
  <si>
    <t>Różnice kursowe z przeliczenia jednostek działających za granicą</t>
  </si>
  <si>
    <t>w tym przypadające na:</t>
  </si>
  <si>
    <t>2Q 2022</t>
  </si>
  <si>
    <t>3Q 2022</t>
  </si>
  <si>
    <t>4Q 2022</t>
  </si>
  <si>
    <t>Pozostałe wpływy / (wypływy) z działalności finansowej</t>
  </si>
  <si>
    <t>* na bazie danych przekształconych</t>
  </si>
  <si>
    <t>Wskaźnik pokrycia majątku trwałego kapitałem własnym</t>
  </si>
  <si>
    <t>Wskaźnik pokrycia aktywów</t>
  </si>
  <si>
    <t>Wskaźniki zadłużenia</t>
  </si>
  <si>
    <t>Wskaźnik płynności gotówką</t>
  </si>
  <si>
    <t>Wskaźnik płynności szybkiej</t>
  </si>
  <si>
    <t>Wskaźnik płynności bieżącej</t>
  </si>
  <si>
    <t>Wskaźniki płynności finansowej</t>
  </si>
  <si>
    <t>Rotacji zapasów (w dniach)</t>
  </si>
  <si>
    <t>Rotacji zobowiązań handlowych (w dniach)</t>
  </si>
  <si>
    <t>Rotacji należności handlowych (w dniach)</t>
  </si>
  <si>
    <t>Wskaźniki sprawności działania</t>
  </si>
  <si>
    <t>ROA</t>
  </si>
  <si>
    <t>ROE</t>
  </si>
  <si>
    <t>Marża netto</t>
  </si>
  <si>
    <t>Marża EBITDA skorygowana</t>
  </si>
  <si>
    <t>Marża EBITDA</t>
  </si>
  <si>
    <t>Marża zysku operacyjnego</t>
  </si>
  <si>
    <t>Marża brutto ze sprzedaży</t>
  </si>
  <si>
    <t>Wskaźniki rentowności</t>
  </si>
  <si>
    <t>4Q2022</t>
  </si>
  <si>
    <t>1Q 2018*</t>
  </si>
  <si>
    <t>WYBRANE WSKAŹNIKI FINANSOWE</t>
  </si>
  <si>
    <t>1Q 2023</t>
  </si>
  <si>
    <t>Sprzedaż pomiędzy segmentami</t>
  </si>
  <si>
    <t>STACJE PALIW</t>
  </si>
  <si>
    <t>ELERGIA ELEKTRYCZNA</t>
  </si>
  <si>
    <t>LPG</t>
  </si>
  <si>
    <t>6. Segmenty*</t>
  </si>
  <si>
    <t>6.2. LPG</t>
  </si>
  <si>
    <t>6.3. Gaz ziemny</t>
  </si>
  <si>
    <t>6.4. Energia elektryczna</t>
  </si>
  <si>
    <t>6.6. Stacje paliw</t>
  </si>
  <si>
    <t>6.8. Infrastruktura i logistyka</t>
  </si>
  <si>
    <t>6.8. Paliwa stałe</t>
  </si>
  <si>
    <t>2Q 2023</t>
  </si>
  <si>
    <t>Zysk/(strata) netto za okres sprawozdawczy</t>
  </si>
  <si>
    <t>Wydatki netto na nabycie jednostek zależnych</t>
  </si>
  <si>
    <t>Spłata kredytu bankowego Lotos Terminale w ramach transakcji</t>
  </si>
  <si>
    <t>Odsetki i prowizje zapłacone</t>
  </si>
  <si>
    <t xml:space="preserve">  Pozostałe zobowiązania</t>
  </si>
  <si>
    <t xml:space="preserve">  Wartość firmy</t>
  </si>
  <si>
    <t xml:space="preserve">  Rezerwy z tytułu odroczonego podatku dochodowego</t>
  </si>
  <si>
    <t>Zmiana stanu należności  i pozostałych aktywów obrotowych</t>
  </si>
  <si>
    <t>3Q 2023</t>
  </si>
  <si>
    <t>Odpis z tytułu utraty wartości rzeczowych aktywów trwałych</t>
  </si>
  <si>
    <t>4Q 2023</t>
  </si>
  <si>
    <t>4Q 2023***</t>
  </si>
  <si>
    <t>*** Pozostałe zyski / straty netto   w tym: Zysk z tytułu okazyjnego nabycia Lotos Terminale 434 972</t>
  </si>
  <si>
    <t>Inne całkowite dochody/(straty), które nie mogą zostać przeniesione do sprawozdania z zysków i strat</t>
  </si>
  <si>
    <t>Podatek dochodowy od innych całkowitych dochodów</t>
  </si>
  <si>
    <t>Wynik na wycenie instrumentów pochodnych</t>
  </si>
  <si>
    <t>Zysk z tytułu okazyjnego nabycia Lotos Terminale</t>
  </si>
  <si>
    <t>1Q 2024</t>
  </si>
  <si>
    <t>Inne całkowite dochody /(straty)</t>
  </si>
  <si>
    <t>Całkowite dochody/(straty) ogółem za okres sprawozdawczy</t>
  </si>
  <si>
    <t>Zmiana stanu zobowiązań z tytułu dostaw i usług oraz pozostałych</t>
  </si>
  <si>
    <t>Udzielone pożyczki/Wydatki na pozostałe aktywa finansowe</t>
  </si>
  <si>
    <t>Paliwa ciekłe [m3]</t>
  </si>
  <si>
    <t>Od 1Q23 jest nowy podział na segmenty</t>
  </si>
  <si>
    <t>2Q 2024</t>
  </si>
  <si>
    <t>Wydatki na pozostałe aktywa finansowe</t>
  </si>
  <si>
    <t>Przychody</t>
  </si>
  <si>
    <t xml:space="preserve">Przychody </t>
  </si>
  <si>
    <t>Przedstawione dane są za dany okres sprawozdawczy 
W przypadku korekt dla okresów porównawczychi dane w tabeli nie są korygowane</t>
  </si>
  <si>
    <t>3Q 2024</t>
  </si>
  <si>
    <t>GAZ ZIEMNY</t>
  </si>
  <si>
    <t>PALIWA CIEKŁE</t>
  </si>
  <si>
    <t>PALIWA STAŁE</t>
  </si>
  <si>
    <t>6.7. Bitumen</t>
  </si>
  <si>
    <t>6.1. Paliwa ciekłe</t>
  </si>
  <si>
    <t>INFRASTRUKTURA (LOGISTYKA, CIEPŁOWNICTWO)</t>
  </si>
  <si>
    <t>Terminale (przeładunki/wydania) [tys. m3]</t>
  </si>
  <si>
    <t>Logistyka (praca przewozowa) [M ntkm]</t>
  </si>
  <si>
    <t>4Q 2024</t>
  </si>
  <si>
    <t>Stacje paliw [m3]</t>
  </si>
  <si>
    <t>Inne całkowite dochody/(straty), które mogą zostać przeniesione do sprawozdania z zysków i strat</t>
  </si>
  <si>
    <t>Zyski/(straty) aktuarialne dotyczące świadczeń pracowniczych po okresie zatrudnienia</t>
  </si>
  <si>
    <t>Inne całkowite dochody/(straty) ogółem</t>
  </si>
  <si>
    <t>Korekty:</t>
  </si>
  <si>
    <t>Rozliczenie płatności warunkowych z tytułu nabycia spółek</t>
  </si>
  <si>
    <t>Wpływy z tytułu wniesienia udziałów niekontrolujących</t>
  </si>
  <si>
    <t>Dywidendy wypłacone akcjonariuszom Jednostki Dominującej</t>
  </si>
  <si>
    <t>Dywidendy wypłacone udziałowcom niekontrolującym</t>
  </si>
  <si>
    <t xml:space="preserve">   Koszt sprzedanych towarów, produktów i mat. do odbiorców z Grupy</t>
  </si>
  <si>
    <t xml:space="preserve">   Koszt sprzedanych towarów, produktów i mat. do odbiorców zewnętrznych </t>
  </si>
  <si>
    <r>
      <t>BITUMEN</t>
    </r>
    <r>
      <rPr>
        <sz val="16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 do 4Q2023 dane publikowane dla Pozostałych Produktów Ropopochodnych</t>
    </r>
  </si>
  <si>
    <t>Paliwa Stałe [kt]</t>
  </si>
  <si>
    <t>Przychodyze sprzedaży</t>
  </si>
  <si>
    <t>Wskaźnik zadłużenia</t>
  </si>
  <si>
    <t>1Q 2025</t>
  </si>
  <si>
    <t>od 1Q25 zmiana prezentacji przychodów</t>
  </si>
  <si>
    <t>Podatek dochodowy</t>
  </si>
  <si>
    <t>Odnawialne źródła energii</t>
  </si>
  <si>
    <t>6.5. Odnawialne źródła energii</t>
  </si>
  <si>
    <t>'Podatek dochodowy</t>
  </si>
  <si>
    <t>Odsetki, koszty transakcyjne (dot. kredytów i pożyczek) i dywidendy, netto</t>
  </si>
  <si>
    <t>Wpływy z pozostałych aktywów finansowych (działalnosci inwestycyjnej)</t>
  </si>
  <si>
    <t>Nabycie pozostałych inwestycji (udzielone pożyczki)</t>
  </si>
  <si>
    <t>Wpływy z emisji akcji / zwiększenie kapitału</t>
  </si>
  <si>
    <t>Płatność zobowiązań z tytułu leasingu (inne umowy najmu i dzierżawy)</t>
  </si>
  <si>
    <t>Zmiany z tytułu różnic kursowych dotyczących środków pieniężnych i ich ekwiwalentów</t>
  </si>
  <si>
    <t>Wycena instrumentów zabezpieczających</t>
  </si>
  <si>
    <t>Przychody ze sprzedaży</t>
  </si>
  <si>
    <t xml:space="preserve">  Przychody ze sprzedaży</t>
  </si>
  <si>
    <t>2Q 2025</t>
  </si>
  <si>
    <t xml:space="preserve">  Należności długoterminowe</t>
  </si>
  <si>
    <t xml:space="preserve">  Zyski/(straty) aktuarialne</t>
  </si>
  <si>
    <t xml:space="preserve">  Kapitał z wyceny instrumentów finansowych</t>
  </si>
  <si>
    <t>Wypłaty świadczeń na rzecz pracowników</t>
  </si>
  <si>
    <t>Wpływy z pozostałych aktywów finansowych</t>
  </si>
  <si>
    <t>Wpływy netto z emisji akcji oraz dopłat do kapitału</t>
  </si>
  <si>
    <t>3Q 2025</t>
  </si>
  <si>
    <t>Energia odnwailna OZE  [kWp]</t>
  </si>
  <si>
    <t>Wpływy (wydatki) z tytułu realizacji instrumentów zabezpieczających stopy procentowe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</si>
</sst>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  <numFmt numFmtId="166" formatCode="_(* #,##0_);_(* \(#,##0\);_(* &quot;-&quot;?_);_(@_)"/>
    <numFmt numFmtId="167" formatCode="0.0%"/>
    <numFmt numFmtId="168" formatCode="0.0000%"/>
    <numFmt numFmtId="169" formatCode="0.0"/>
    <numFmt numFmtId="170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rgb="FF0070C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00"/>
        <bgColor indexed="64"/>
      </patternFill>
    </fill>
    <fill>
      <patternFill patternType="solid">
        <fgColor rgb="FF071D4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E10000"/>
      </top>
      <bottom style="thin">
        <color rgb="FFE10000"/>
      </bottom>
      <diagonal/>
    </border>
    <border>
      <left/>
      <right/>
      <top/>
      <bottom style="medium">
        <color rgb="FFE10000"/>
      </bottom>
      <diagonal/>
    </border>
    <border>
      <left/>
      <right/>
      <top/>
      <bottom style="thin">
        <color rgb="FFE10000"/>
      </bottom>
      <diagonal/>
    </border>
    <border>
      <left/>
      <right/>
      <top style="thin">
        <color rgb="FFE1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8" fillId="0" borderId="0"/>
  </cellStyleXfs>
  <cellXfs count="117">
    <xf numFmtId="0" fontId="0" fillId="0" borderId="0" xfId="0"/>
    <xf numFmtId="0" fontId="0" fillId="3" borderId="2" xfId="0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2" xfId="0" applyFill="1" applyBorder="1"/>
    <xf numFmtId="0" fontId="2" fillId="0" borderId="0" xfId="0" applyFont="1"/>
    <xf numFmtId="3" fontId="0" fillId="3" borderId="0" xfId="0" applyNumberFormat="1" applyFill="1"/>
    <xf numFmtId="0" fontId="3" fillId="5" borderId="5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9" fillId="3" borderId="2" xfId="0" applyFont="1" applyFill="1" applyBorder="1"/>
    <xf numFmtId="0" fontId="9" fillId="3" borderId="2" xfId="0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10" fillId="3" borderId="1" xfId="0" applyFont="1" applyFill="1" applyBorder="1"/>
    <xf numFmtId="3" fontId="10" fillId="3" borderId="1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0" fontId="10" fillId="3" borderId="4" xfId="0" applyFont="1" applyFill="1" applyBorder="1"/>
    <xf numFmtId="0" fontId="10" fillId="3" borderId="0" xfId="0" applyFont="1" applyFill="1"/>
    <xf numFmtId="3" fontId="10" fillId="3" borderId="0" xfId="0" applyNumberFormat="1" applyFont="1" applyFill="1"/>
    <xf numFmtId="0" fontId="11" fillId="3" borderId="0" xfId="0" applyFont="1" applyFill="1"/>
    <xf numFmtId="0" fontId="10" fillId="2" borderId="0" xfId="0" applyFont="1" applyFill="1"/>
    <xf numFmtId="2" fontId="9" fillId="2" borderId="0" xfId="0" applyNumberFormat="1" applyFont="1" applyFill="1" applyAlignment="1">
      <alignment horizontal="right"/>
    </xf>
    <xf numFmtId="2" fontId="9" fillId="2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3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3" fontId="10" fillId="3" borderId="4" xfId="0" applyNumberFormat="1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/>
    <xf numFmtId="3" fontId="10" fillId="3" borderId="0" xfId="0" applyNumberFormat="1" applyFont="1" applyFill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3" fontId="0" fillId="0" borderId="0" xfId="0" applyNumberFormat="1"/>
    <xf numFmtId="0" fontId="0" fillId="3" borderId="0" xfId="0" applyFill="1" applyAlignment="1">
      <alignment horizontal="right"/>
    </xf>
    <xf numFmtId="0" fontId="11" fillId="3" borderId="0" xfId="0" applyFont="1" applyFill="1" applyAlignment="1">
      <alignment wrapText="1"/>
    </xf>
    <xf numFmtId="2" fontId="10" fillId="3" borderId="0" xfId="0" applyNumberFormat="1" applyFont="1" applyFill="1" applyAlignment="1">
      <alignment vertical="center"/>
    </xf>
    <xf numFmtId="164" fontId="9" fillId="0" borderId="0" xfId="2" applyNumberFormat="1" applyFont="1" applyFill="1" applyAlignment="1"/>
    <xf numFmtId="165" fontId="9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wrapText="1"/>
    </xf>
    <xf numFmtId="164" fontId="10" fillId="3" borderId="1" xfId="2" applyNumberFormat="1" applyFont="1" applyFill="1" applyBorder="1" applyAlignment="1">
      <alignment horizontal="right"/>
    </xf>
    <xf numFmtId="164" fontId="10" fillId="3" borderId="1" xfId="2" applyNumberFormat="1" applyFont="1" applyFill="1" applyBorder="1" applyAlignment="1"/>
    <xf numFmtId="164" fontId="9" fillId="3" borderId="0" xfId="2" applyNumberFormat="1" applyFont="1" applyFill="1" applyAlignment="1">
      <alignment horizontal="right"/>
    </xf>
    <xf numFmtId="164" fontId="9" fillId="3" borderId="0" xfId="2" applyNumberFormat="1" applyFont="1" applyFill="1" applyAlignment="1"/>
    <xf numFmtId="164" fontId="10" fillId="2" borderId="1" xfId="2" applyNumberFormat="1" applyFont="1" applyFill="1" applyBorder="1" applyAlignment="1"/>
    <xf numFmtId="164" fontId="10" fillId="2" borderId="1" xfId="2" applyNumberFormat="1" applyFon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6" fontId="14" fillId="0" borderId="0" xfId="0" applyNumberFormat="1" applyFont="1" applyAlignment="1" applyProtection="1">
      <alignment wrapText="1"/>
      <protection hidden="1"/>
    </xf>
    <xf numFmtId="1" fontId="9" fillId="3" borderId="0" xfId="0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167" fontId="0" fillId="3" borderId="0" xfId="0" applyNumberFormat="1" applyFill="1"/>
    <xf numFmtId="168" fontId="1" fillId="2" borderId="0" xfId="0" applyNumberFormat="1" applyFont="1" applyFill="1"/>
    <xf numFmtId="0" fontId="1" fillId="2" borderId="0" xfId="0" applyFont="1" applyFill="1"/>
    <xf numFmtId="169" fontId="0" fillId="3" borderId="0" xfId="0" applyNumberFormat="1" applyFill="1"/>
    <xf numFmtId="167" fontId="9" fillId="3" borderId="0" xfId="0" applyNumberFormat="1" applyFont="1" applyFill="1"/>
    <xf numFmtId="167" fontId="9" fillId="3" borderId="0" xfId="0" applyNumberFormat="1" applyFont="1" applyFill="1" applyAlignment="1">
      <alignment horizontal="right"/>
    </xf>
    <xf numFmtId="2" fontId="15" fillId="3" borderId="0" xfId="0" applyNumberFormat="1" applyFont="1" applyFill="1" applyAlignment="1">
      <alignment horizontal="left" vertical="top" wrapText="1"/>
    </xf>
    <xf numFmtId="166" fontId="9" fillId="3" borderId="0" xfId="0" applyNumberFormat="1" applyFont="1" applyFill="1"/>
    <xf numFmtId="169" fontId="1" fillId="2" borderId="0" xfId="0" applyNumberFormat="1" applyFont="1" applyFill="1"/>
    <xf numFmtId="0" fontId="16" fillId="5" borderId="5" xfId="1" applyFont="1" applyFill="1" applyBorder="1" applyAlignment="1">
      <alignment vertical="center"/>
    </xf>
    <xf numFmtId="0" fontId="16" fillId="5" borderId="6" xfId="1" applyFont="1" applyFill="1" applyBorder="1" applyAlignment="1">
      <alignment vertical="center"/>
    </xf>
    <xf numFmtId="164" fontId="9" fillId="3" borderId="0" xfId="2" applyNumberFormat="1" applyFont="1" applyFill="1"/>
    <xf numFmtId="0" fontId="9" fillId="3" borderId="0" xfId="0" applyFont="1" applyFill="1" applyAlignment="1">
      <alignment wrapText="1"/>
    </xf>
    <xf numFmtId="0" fontId="9" fillId="3" borderId="2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164" fontId="9" fillId="3" borderId="0" xfId="2" applyNumberFormat="1" applyFont="1" applyFill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9" fillId="3" borderId="0" xfId="0" applyNumberFormat="1" applyFont="1" applyFill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3" fontId="9" fillId="0" borderId="0" xfId="0" applyNumberFormat="1" applyFont="1" applyAlignment="1">
      <alignment horizontal="right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7" fontId="0" fillId="3" borderId="0" xfId="4" applyNumberFormat="1" applyFont="1" applyFill="1"/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19" fillId="3" borderId="0" xfId="0" applyFont="1" applyFill="1"/>
    <xf numFmtId="0" fontId="10" fillId="0" borderId="0" xfId="0" applyFont="1"/>
    <xf numFmtId="0" fontId="9" fillId="3" borderId="1" xfId="0" applyFont="1" applyFill="1" applyBorder="1"/>
    <xf numFmtId="43" fontId="0" fillId="3" borderId="0" xfId="2" applyFont="1" applyFill="1"/>
    <xf numFmtId="0" fontId="22" fillId="3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right"/>
    </xf>
    <xf numFmtId="3" fontId="9" fillId="6" borderId="0" xfId="0" applyNumberFormat="1" applyFont="1" applyFill="1"/>
    <xf numFmtId="3" fontId="7" fillId="3" borderId="0" xfId="0" applyNumberFormat="1" applyFont="1" applyFill="1"/>
    <xf numFmtId="170" fontId="7" fillId="3" borderId="0" xfId="0" applyNumberFormat="1" applyFont="1" applyFill="1"/>
    <xf numFmtId="3" fontId="10" fillId="0" borderId="1" xfId="0" applyNumberFormat="1" applyFont="1" applyBorder="1" applyAlignment="1">
      <alignment horizontal="right"/>
    </xf>
    <xf numFmtId="3" fontId="9" fillId="0" borderId="0" xfId="0" applyNumberFormat="1" applyFont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3" fontId="10" fillId="0" borderId="0" xfId="0" applyNumberFormat="1" applyFont="1" applyFill="1"/>
  </cellXfs>
  <cellStyles count="6">
    <cellStyle name="Dziesiętny" xfId="2" builtinId="3"/>
    <cellStyle name="Hiperłącze" xfId="1" builtinId="8"/>
    <cellStyle name="Normalny" xfId="0" builtinId="0"/>
    <cellStyle name="Normalny 12" xfId="3" xr:uid="{DEDB5017-994C-466D-BBCA-29B21EBB5E9F}"/>
    <cellStyle name="Normalny 2" xfId="5" xr:uid="{B2E9F0F3-C3B1-45F4-97C8-8EF34385E420}"/>
    <cellStyle name="Procentowy" xfId="4" builtinId="5"/>
  </cellStyles>
  <dxfs count="0"/>
  <tableStyles count="0" defaultTableStyle="TableStyleMedium2" defaultPivotStyle="PivotStyleLight16"/>
  <colors>
    <mruColors>
      <color rgb="FFE10000"/>
      <color rgb="FF071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187326</xdr:colOff>
      <xdr:row>0</xdr:row>
      <xdr:rowOff>166688</xdr:rowOff>
    </xdr:from>
    <xdr:to>
      <xdr:col>2</xdr:col>
      <xdr:colOff>2568576</xdr:colOff>
      <xdr:row>7</xdr:row>
      <xdr:rowOff>95921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8C2218-4606-43B6-A75A-F61F997F2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r="11286"/>
        <a:stretch/>
      </xdr:blipFill>
      <xdr:spPr>
        <a:xfrm>
          <a:off x="187326" y="166688"/>
          <a:ext cx="2976563" cy="135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9041-16F6-41AA-9327-0CB964273E59}">
  <sheetPr>
    <tabColor theme="0" tint="-0.499984740745262"/>
  </sheetPr>
  <dimension ref="B2:C30"/>
  <sheetViews>
    <sheetView tabSelected="1" zoomScale="80" zoomScaleNormal="80" workbookViewId="0"/>
  </sheetViews>
  <sheetFormatPr defaultColWidth="9.1796875" defaultRowHeight="14.5" x14ac:dyDescent="0.35"/>
  <cols>
    <col min="1" max="1" width="3.81640625" style="4" customWidth="1"/>
    <col min="2" max="2" width="4.7265625" style="4" customWidth="1"/>
    <col min="3" max="3" width="63.1796875" style="4" customWidth="1"/>
    <col min="4" max="16384" width="9.1796875" style="4"/>
  </cols>
  <sheetData>
    <row r="2" spans="2:3" ht="28.5" x14ac:dyDescent="0.65">
      <c r="B2" s="108" t="s">
        <v>109</v>
      </c>
      <c r="C2" s="108"/>
    </row>
    <row r="8" spans="2:3" ht="21" x14ac:dyDescent="0.5">
      <c r="B8" s="107" t="s">
        <v>110</v>
      </c>
      <c r="C8" s="107"/>
    </row>
    <row r="9" spans="2:3" ht="28" customHeight="1" x14ac:dyDescent="0.35">
      <c r="B9" s="111" t="s">
        <v>234</v>
      </c>
      <c r="C9" s="111"/>
    </row>
    <row r="11" spans="2:3" s="6" customFormat="1" ht="18" customHeight="1" x14ac:dyDescent="0.35">
      <c r="B11" s="112" t="s">
        <v>111</v>
      </c>
      <c r="C11" s="112"/>
    </row>
    <row r="12" spans="2:3" s="6" customFormat="1" ht="18" customHeight="1" x14ac:dyDescent="0.35">
      <c r="B12" s="110" t="s">
        <v>112</v>
      </c>
      <c r="C12" s="110"/>
    </row>
    <row r="13" spans="2:3" s="6" customFormat="1" ht="18" customHeight="1" x14ac:dyDescent="0.35">
      <c r="B13" s="110" t="s">
        <v>113</v>
      </c>
      <c r="C13" s="110"/>
    </row>
    <row r="14" spans="2:3" s="6" customFormat="1" ht="18" customHeight="1" x14ac:dyDescent="0.35">
      <c r="B14" s="110" t="s">
        <v>114</v>
      </c>
      <c r="C14" s="110"/>
    </row>
    <row r="15" spans="2:3" s="6" customFormat="1" ht="18" customHeight="1" x14ac:dyDescent="0.35">
      <c r="B15" s="110" t="s">
        <v>115</v>
      </c>
      <c r="C15" s="110"/>
    </row>
    <row r="16" spans="2:3" s="6" customFormat="1" ht="18" customHeight="1" x14ac:dyDescent="0.35">
      <c r="B16" s="109" t="s">
        <v>198</v>
      </c>
      <c r="C16" s="109"/>
    </row>
    <row r="17" spans="2:3" s="6" customFormat="1" ht="18" customHeight="1" x14ac:dyDescent="0.35">
      <c r="C17" s="10" t="s">
        <v>240</v>
      </c>
    </row>
    <row r="18" spans="2:3" s="6" customFormat="1" ht="18" customHeight="1" x14ac:dyDescent="0.35">
      <c r="C18" s="10" t="s">
        <v>199</v>
      </c>
    </row>
    <row r="19" spans="2:3" s="6" customFormat="1" ht="18" customHeight="1" x14ac:dyDescent="0.35">
      <c r="C19" s="10" t="s">
        <v>200</v>
      </c>
    </row>
    <row r="20" spans="2:3" s="6" customFormat="1" ht="18" customHeight="1" x14ac:dyDescent="0.35">
      <c r="C20" s="10" t="s">
        <v>201</v>
      </c>
    </row>
    <row r="21" spans="2:3" s="6" customFormat="1" ht="18" customHeight="1" x14ac:dyDescent="0.35">
      <c r="C21" s="78" t="s">
        <v>264</v>
      </c>
    </row>
    <row r="22" spans="2:3" s="6" customFormat="1" ht="18" customHeight="1" x14ac:dyDescent="0.35">
      <c r="C22" s="11" t="s">
        <v>202</v>
      </c>
    </row>
    <row r="23" spans="2:3" s="6" customFormat="1" ht="18" customHeight="1" x14ac:dyDescent="0.35">
      <c r="C23" s="79" t="s">
        <v>239</v>
      </c>
    </row>
    <row r="24" spans="2:3" s="6" customFormat="1" ht="18" customHeight="1" x14ac:dyDescent="0.35">
      <c r="C24" s="79" t="s">
        <v>203</v>
      </c>
    </row>
    <row r="25" spans="2:3" s="6" customFormat="1" ht="18" customHeight="1" x14ac:dyDescent="0.35">
      <c r="C25" s="79" t="s">
        <v>204</v>
      </c>
    </row>
    <row r="26" spans="2:3" ht="29.25" customHeight="1" x14ac:dyDescent="0.35">
      <c r="B26" s="111" t="s">
        <v>117</v>
      </c>
      <c r="C26" s="111"/>
    </row>
    <row r="27" spans="2:3" ht="29.25" customHeight="1" x14ac:dyDescent="0.35">
      <c r="B27" s="113"/>
      <c r="C27" s="113"/>
    </row>
    <row r="28" spans="2:3" ht="29.25" customHeight="1" x14ac:dyDescent="0.35">
      <c r="B28" s="92"/>
      <c r="C28" s="92"/>
    </row>
    <row r="30" spans="2:3" ht="34.5" customHeight="1" x14ac:dyDescent="0.35">
      <c r="B30" s="111" t="s">
        <v>121</v>
      </c>
      <c r="C30" s="111"/>
    </row>
  </sheetData>
  <mergeCells count="12">
    <mergeCell ref="B26:C26"/>
    <mergeCell ref="B30:C30"/>
    <mergeCell ref="B11:C11"/>
    <mergeCell ref="B12:C12"/>
    <mergeCell ref="B13:C13"/>
    <mergeCell ref="B27:C27"/>
    <mergeCell ref="B8:C8"/>
    <mergeCell ref="B2:C2"/>
    <mergeCell ref="B16:C16"/>
    <mergeCell ref="B14:C14"/>
    <mergeCell ref="B15:C15"/>
    <mergeCell ref="B9:C9"/>
  </mergeCells>
  <hyperlinks>
    <hyperlink ref="B12:C12" location="Bilans!A1" display="2. Skrócone skonsolidowane sprawozdanie z sytuacji finansowej " xr:uid="{FCBB5D49-C5E6-4B3C-BFDD-6B1AF944A966}"/>
    <hyperlink ref="B11:C11" location="'Rachunek wyników'!A1" display="1. Skrócone skonsolidowane sprawozdanie z całkowitych dochodów" xr:uid="{7FEF1F17-D3FF-4EE8-834C-2514BEF279FD}"/>
    <hyperlink ref="B13:C13" location="'Cash flow'!A1" display="3. Skrócone skonsolidowane sprawozdanie z przepływów pieniężnych" xr:uid="{01D7EEC5-E219-4CAA-B201-7E53D7900CD0}"/>
    <hyperlink ref="B14:C14" location="Wskaźniki!A1" display="4. Wybrane wskaźniki finansowe" xr:uid="{1B4C566C-813A-4E6B-8DFA-6118675336A5}"/>
    <hyperlink ref="B15:C15" location="Wolumeny!A1" display="5. Wolumeny sprzedaży" xr:uid="{E945756A-5A52-418D-BDFE-6B776EF7CD3A}"/>
    <hyperlink ref="C17" location="'Paliwa ciekłe'!A1" display="6.1. Paliwa ciekłe" xr:uid="{D4D52451-6610-49D3-99BD-505EDDDFAB6E}"/>
    <hyperlink ref="C18" location="LPG!A1" display="6.2. Segment LPG" xr:uid="{BB29B7AB-BECB-4E0E-823B-DE362A1CDD5F}"/>
    <hyperlink ref="C19" location="'Gaz ziemny'!A1" display="6.3. Segment gaz ziemny" xr:uid="{60C7B465-8EFA-4BF4-8EFB-9B683C574754}"/>
    <hyperlink ref="C20" location="'Energia elektryczna'!A1" display="6.4. Segment energia elektryczna" xr:uid="{675DE01B-12E4-46EC-8514-0830DE3B89A0}"/>
    <hyperlink ref="C22" location="'Stacje paliw'!A1" display="6.5. Segment stacje paliw" xr:uid="{D71C5653-2F1E-4A76-A5DB-941BE28637F4}"/>
    <hyperlink ref="C23" location="Bitumen!A1" display="6.7. Bitumen" xr:uid="{44984277-AAF1-4A0C-9766-96383CF25B26}"/>
    <hyperlink ref="C24" location="Infrastruktura!A1" display="6.8. Infrastruktura i logistyka" xr:uid="{3354BF71-CE22-47CF-89AC-977CBBFAE9AE}"/>
    <hyperlink ref="C25" location="'Paliwa stałe'!A1" display="6.8. Paliwa stałe" xr:uid="{2E55F319-CC84-4134-A792-F208DF15977D}"/>
    <hyperlink ref="C21" location="'PV-OZE'!A1" display="6.5. PV-OZE" xr:uid="{A581E8EA-D35A-4071-9402-1B3D9266C0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5782-40B4-40EF-8C1D-6781E8564EE6}">
  <sheetPr>
    <tabColor rgb="FF071D49"/>
  </sheetPr>
  <dimension ref="B2:AG30"/>
  <sheetViews>
    <sheetView zoomScaleNormal="100" workbookViewId="0">
      <pane xSplit="2" topLeftCell="AC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0.453125" style="13" customWidth="1"/>
    <col min="3" max="33" width="13.1796875" style="13" customWidth="1"/>
    <col min="34" max="16384" width="8.7265625" style="13"/>
  </cols>
  <sheetData>
    <row r="2" spans="2:33" ht="31.5" x14ac:dyDescent="0.5">
      <c r="B2" s="12" t="s">
        <v>196</v>
      </c>
      <c r="AE2" s="100" t="s">
        <v>261</v>
      </c>
      <c r="AF2" s="100"/>
      <c r="AG2" s="100"/>
    </row>
    <row r="4" spans="2:33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</row>
    <row r="5" spans="2:33" x14ac:dyDescent="0.35">
      <c r="B5" s="13" t="s">
        <v>233</v>
      </c>
      <c r="C5" s="21">
        <v>15879</v>
      </c>
      <c r="D5" s="21">
        <v>18593</v>
      </c>
      <c r="E5" s="21">
        <v>16666</v>
      </c>
      <c r="F5" s="21">
        <v>22260</v>
      </c>
      <c r="G5" s="21">
        <v>27495</v>
      </c>
      <c r="H5" s="21">
        <v>10330</v>
      </c>
      <c r="I5" s="21">
        <v>54138</v>
      </c>
      <c r="J5" s="21">
        <v>-4657</v>
      </c>
      <c r="K5" s="21">
        <v>32178</v>
      </c>
      <c r="L5" s="21">
        <v>29570</v>
      </c>
      <c r="M5" s="21">
        <v>32400</v>
      </c>
      <c r="N5" s="21">
        <v>11948</v>
      </c>
      <c r="O5" s="21">
        <v>28374</v>
      </c>
      <c r="P5" s="21">
        <v>57964</v>
      </c>
      <c r="Q5" s="21">
        <v>61726</v>
      </c>
      <c r="R5" s="21">
        <v>56931</v>
      </c>
      <c r="S5" s="21">
        <v>69736</v>
      </c>
      <c r="T5" s="21">
        <v>102733</v>
      </c>
      <c r="U5" s="21">
        <v>174844</v>
      </c>
      <c r="V5" s="21">
        <v>109871</v>
      </c>
      <c r="W5" s="21">
        <v>96305</v>
      </c>
      <c r="X5" s="21">
        <v>138105</v>
      </c>
      <c r="Y5" s="21">
        <v>121440.04835</v>
      </c>
      <c r="Z5" s="21">
        <v>41076.119510000164</v>
      </c>
      <c r="AA5" s="21">
        <v>107371.86497333333</v>
      </c>
      <c r="AB5" s="21">
        <v>134662.69684666663</v>
      </c>
      <c r="AC5" s="21">
        <v>143041</v>
      </c>
      <c r="AD5" s="21">
        <v>110952.43818000004</v>
      </c>
      <c r="AE5" s="101"/>
      <c r="AF5" s="101"/>
      <c r="AG5" s="101"/>
    </row>
    <row r="6" spans="2:33" x14ac:dyDescent="0.35">
      <c r="B6" s="13" t="s">
        <v>93</v>
      </c>
      <c r="C6" s="21">
        <v>1939</v>
      </c>
      <c r="D6" s="21">
        <v>2038</v>
      </c>
      <c r="E6" s="21">
        <v>2388</v>
      </c>
      <c r="F6" s="21">
        <v>2560</v>
      </c>
      <c r="G6" s="21">
        <v>6297</v>
      </c>
      <c r="H6" s="21">
        <v>8448</v>
      </c>
      <c r="I6" s="21">
        <v>14502</v>
      </c>
      <c r="J6" s="21">
        <v>14482</v>
      </c>
      <c r="K6" s="21">
        <v>11105</v>
      </c>
      <c r="L6" s="21">
        <v>9378</v>
      </c>
      <c r="M6" s="21">
        <v>10560</v>
      </c>
      <c r="N6" s="21">
        <v>10965</v>
      </c>
      <c r="O6" s="21">
        <v>10051</v>
      </c>
      <c r="P6" s="21">
        <v>8547</v>
      </c>
      <c r="Q6" s="21">
        <v>9999</v>
      </c>
      <c r="R6" s="21">
        <v>16071</v>
      </c>
      <c r="S6" s="21">
        <v>15596</v>
      </c>
      <c r="T6" s="21"/>
      <c r="U6" s="21"/>
      <c r="V6" s="21">
        <v>-15596</v>
      </c>
      <c r="W6" s="21">
        <v>-12003</v>
      </c>
      <c r="X6" s="21">
        <v>-10582</v>
      </c>
      <c r="Y6" s="21"/>
      <c r="Z6" s="21">
        <v>22585</v>
      </c>
      <c r="AA6" s="21">
        <v>-26642</v>
      </c>
      <c r="AB6" s="21">
        <v>-22557</v>
      </c>
      <c r="AC6" s="21">
        <v>-32099</v>
      </c>
      <c r="AD6" s="21">
        <v>-34936</v>
      </c>
      <c r="AE6" s="101"/>
      <c r="AF6" s="101"/>
      <c r="AG6" s="101"/>
    </row>
    <row r="7" spans="2:33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114872</v>
      </c>
      <c r="AF7" s="21">
        <v>128812</v>
      </c>
      <c r="AG7" s="21">
        <v>195737</v>
      </c>
    </row>
    <row r="8" spans="2:33" x14ac:dyDescent="0.35">
      <c r="B8" s="13" t="s">
        <v>160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14763</v>
      </c>
      <c r="K8" s="67">
        <v>0</v>
      </c>
      <c r="L8" s="67">
        <v>0</v>
      </c>
      <c r="M8" s="67">
        <v>0</v>
      </c>
      <c r="N8" s="67">
        <v>14031</v>
      </c>
      <c r="O8" s="67">
        <v>1442</v>
      </c>
      <c r="P8" s="21">
        <v>-2320</v>
      </c>
      <c r="Q8" s="21">
        <v>-5655</v>
      </c>
      <c r="R8" s="21">
        <v>24509</v>
      </c>
      <c r="S8" s="21">
        <v>4299</v>
      </c>
      <c r="T8" s="21">
        <v>1026</v>
      </c>
      <c r="U8" s="21">
        <v>0</v>
      </c>
      <c r="V8" s="21">
        <v>-5325</v>
      </c>
      <c r="W8" s="21">
        <v>10470</v>
      </c>
      <c r="X8" s="21">
        <v>-10470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</row>
    <row r="9" spans="2:33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6911</v>
      </c>
      <c r="AA9" s="21"/>
      <c r="AB9" s="21">
        <v>1725</v>
      </c>
      <c r="AC9" s="21">
        <v>1309</v>
      </c>
      <c r="AD9" s="21">
        <v>3013</v>
      </c>
      <c r="AE9" s="18">
        <v>1615</v>
      </c>
      <c r="AF9" s="18">
        <v>1467</v>
      </c>
      <c r="AG9" s="18">
        <v>-828</v>
      </c>
    </row>
    <row r="10" spans="2:33" x14ac:dyDescent="0.35">
      <c r="B10" s="19" t="s">
        <v>94</v>
      </c>
      <c r="C10" s="30">
        <v>17818</v>
      </c>
      <c r="D10" s="30">
        <v>20631</v>
      </c>
      <c r="E10" s="30">
        <v>19054</v>
      </c>
      <c r="F10" s="30">
        <v>24820</v>
      </c>
      <c r="G10" s="30">
        <v>33792</v>
      </c>
      <c r="H10" s="30">
        <v>18778</v>
      </c>
      <c r="I10" s="30">
        <v>68640</v>
      </c>
      <c r="J10" s="30">
        <v>24588</v>
      </c>
      <c r="K10" s="30">
        <v>43283</v>
      </c>
      <c r="L10" s="30">
        <v>38948</v>
      </c>
      <c r="M10" s="30">
        <v>42960</v>
      </c>
      <c r="N10" s="30">
        <v>36944</v>
      </c>
      <c r="O10" s="30">
        <v>39867</v>
      </c>
      <c r="P10" s="30">
        <v>64191</v>
      </c>
      <c r="Q10" s="30">
        <v>66070</v>
      </c>
      <c r="R10" s="30">
        <v>97511</v>
      </c>
      <c r="S10" s="30">
        <v>89631</v>
      </c>
      <c r="T10" s="30">
        <v>103759</v>
      </c>
      <c r="U10" s="30">
        <v>174844</v>
      </c>
      <c r="V10" s="30">
        <v>88950</v>
      </c>
      <c r="W10" s="30">
        <v>94772</v>
      </c>
      <c r="X10" s="30">
        <v>117053</v>
      </c>
      <c r="Y10" s="30">
        <v>121440.04834999994</v>
      </c>
      <c r="Z10" s="30">
        <v>70572.119510000222</v>
      </c>
      <c r="AA10" s="30">
        <v>80729.86497333333</v>
      </c>
      <c r="AB10" s="30">
        <v>113830.69684666661</v>
      </c>
      <c r="AC10" s="30">
        <v>112251</v>
      </c>
      <c r="AD10" s="30">
        <v>79029.438180000041</v>
      </c>
      <c r="AE10" s="30">
        <v>116487</v>
      </c>
      <c r="AF10" s="30">
        <v>130279</v>
      </c>
      <c r="AG10" s="30">
        <v>194909</v>
      </c>
    </row>
    <row r="11" spans="2:33" x14ac:dyDescent="0.35">
      <c r="B11" s="13" t="s">
        <v>255</v>
      </c>
      <c r="C11" s="21">
        <v>-15182</v>
      </c>
      <c r="D11" s="21">
        <v>-19865</v>
      </c>
      <c r="E11" s="21">
        <v>-16139</v>
      </c>
      <c r="F11" s="21">
        <v>-21158</v>
      </c>
      <c r="G11" s="21">
        <v>-22618</v>
      </c>
      <c r="H11" s="21">
        <v>-4273</v>
      </c>
      <c r="I11" s="21">
        <v>-48359</v>
      </c>
      <c r="J11" s="21">
        <v>-3032</v>
      </c>
      <c r="K11" s="21">
        <v>-25670</v>
      </c>
      <c r="L11" s="21">
        <v>-25131</v>
      </c>
      <c r="M11" s="21">
        <v>-31756</v>
      </c>
      <c r="N11" s="21">
        <v>-19542</v>
      </c>
      <c r="O11" s="21">
        <v>-26646</v>
      </c>
      <c r="P11" s="21">
        <v>-51300</v>
      </c>
      <c r="Q11" s="21">
        <v>-58294</v>
      </c>
      <c r="R11" s="21">
        <v>-54274</v>
      </c>
      <c r="S11" s="21">
        <v>-68531</v>
      </c>
      <c r="T11" s="21">
        <v>-100255</v>
      </c>
      <c r="U11" s="21">
        <v>-165961</v>
      </c>
      <c r="V11" s="21">
        <v>-79430</v>
      </c>
      <c r="W11" s="21">
        <v>-93674</v>
      </c>
      <c r="X11" s="21">
        <v>-121246</v>
      </c>
      <c r="Y11" s="21"/>
      <c r="Z11" s="21">
        <v>-208019.34885999968</v>
      </c>
      <c r="AA11" s="21">
        <v>-97341.004480792908</v>
      </c>
      <c r="AB11" s="21">
        <v>-127516.19155392199</v>
      </c>
      <c r="AC11" s="21">
        <v>-135024</v>
      </c>
      <c r="AD11" s="21">
        <v>-104255.8039652851</v>
      </c>
      <c r="AE11" s="101"/>
      <c r="AF11" s="101"/>
      <c r="AG11" s="101"/>
    </row>
    <row r="12" spans="2:33" x14ac:dyDescent="0.35">
      <c r="B12" s="13" t="s">
        <v>254</v>
      </c>
      <c r="C12" s="21">
        <v>-1939</v>
      </c>
      <c r="D12" s="21">
        <v>0</v>
      </c>
      <c r="E12" s="21">
        <v>-2388</v>
      </c>
      <c r="F12" s="21">
        <v>-2560</v>
      </c>
      <c r="G12" s="21">
        <v>-6271</v>
      </c>
      <c r="H12" s="21">
        <v>-8474</v>
      </c>
      <c r="I12" s="21">
        <v>-14502</v>
      </c>
      <c r="J12" s="21">
        <v>-14385</v>
      </c>
      <c r="K12" s="21">
        <v>-10020</v>
      </c>
      <c r="L12" s="21">
        <v>-8336</v>
      </c>
      <c r="M12" s="21">
        <v>-9741</v>
      </c>
      <c r="N12" s="21">
        <v>-10039</v>
      </c>
      <c r="O12" s="21">
        <v>-9477</v>
      </c>
      <c r="P12" s="21">
        <v>-8538</v>
      </c>
      <c r="Q12" s="21">
        <v>-9977</v>
      </c>
      <c r="R12" s="21">
        <v>-15876</v>
      </c>
      <c r="S12" s="21">
        <v>-15550</v>
      </c>
      <c r="T12" s="21"/>
      <c r="U12" s="21"/>
      <c r="V12" s="21">
        <v>15550</v>
      </c>
      <c r="W12" s="21">
        <v>11960</v>
      </c>
      <c r="X12" s="21">
        <v>10538</v>
      </c>
      <c r="Y12" s="21"/>
      <c r="Z12" s="21">
        <v>21457</v>
      </c>
      <c r="AA12" s="21">
        <v>26464</v>
      </c>
      <c r="AB12" s="21">
        <v>19737</v>
      </c>
      <c r="AC12" s="21">
        <v>30152</v>
      </c>
      <c r="AD12" s="21">
        <v>30973</v>
      </c>
      <c r="AE12" s="102"/>
      <c r="AF12" s="102"/>
      <c r="AG12" s="102"/>
    </row>
    <row r="13" spans="2:33" x14ac:dyDescent="0.35">
      <c r="B13" s="13" t="s">
        <v>95</v>
      </c>
      <c r="C13" s="21">
        <v>-17121</v>
      </c>
      <c r="D13" s="21">
        <v>-19865</v>
      </c>
      <c r="E13" s="21">
        <v>-18527</v>
      </c>
      <c r="F13" s="21">
        <v>-23718</v>
      </c>
      <c r="G13" s="21">
        <v>-28889</v>
      </c>
      <c r="H13" s="21">
        <v>-12747</v>
      </c>
      <c r="I13" s="21">
        <v>-62861</v>
      </c>
      <c r="J13" s="21">
        <v>-17417</v>
      </c>
      <c r="K13" s="21">
        <v>-35690</v>
      </c>
      <c r="L13" s="21">
        <v>-33467</v>
      </c>
      <c r="M13" s="21">
        <v>-41497</v>
      </c>
      <c r="N13" s="21">
        <v>-29581</v>
      </c>
      <c r="O13" s="21">
        <v>-36123</v>
      </c>
      <c r="P13" s="21">
        <v>-59838</v>
      </c>
      <c r="Q13" s="21">
        <v>-68271</v>
      </c>
      <c r="R13" s="21">
        <v>-70150</v>
      </c>
      <c r="S13" s="21">
        <v>-84081</v>
      </c>
      <c r="T13" s="21">
        <v>-100255</v>
      </c>
      <c r="U13" s="21">
        <v>-165961</v>
      </c>
      <c r="V13" s="21">
        <v>-63880</v>
      </c>
      <c r="W13" s="21">
        <v>-81714</v>
      </c>
      <c r="X13" s="21">
        <v>-110708</v>
      </c>
      <c r="Y13" s="21">
        <v>-119504.19975568575</v>
      </c>
      <c r="Z13" s="21">
        <v>-67058.149104313925</v>
      </c>
      <c r="AA13" s="21">
        <v>-70877.004480792908</v>
      </c>
      <c r="AB13" s="21">
        <v>-107779.19155392199</v>
      </c>
      <c r="AC13" s="21">
        <v>-104872</v>
      </c>
      <c r="AD13" s="21">
        <v>-73282.8039652851</v>
      </c>
      <c r="AE13" s="21">
        <v>-113890</v>
      </c>
      <c r="AF13" s="21">
        <v>-125982</v>
      </c>
      <c r="AG13" s="21">
        <v>-190842</v>
      </c>
    </row>
    <row r="14" spans="2:33" x14ac:dyDescent="0.35">
      <c r="B14" s="19" t="s">
        <v>96</v>
      </c>
      <c r="C14" s="30">
        <v>697</v>
      </c>
      <c r="D14" s="30">
        <v>766</v>
      </c>
      <c r="E14" s="30">
        <v>527</v>
      </c>
      <c r="F14" s="30">
        <v>1102</v>
      </c>
      <c r="G14" s="30">
        <v>4903</v>
      </c>
      <c r="H14" s="30">
        <v>6031</v>
      </c>
      <c r="I14" s="30">
        <v>5779</v>
      </c>
      <c r="J14" s="30">
        <v>7171</v>
      </c>
      <c r="K14" s="30">
        <v>7592.7309000000023</v>
      </c>
      <c r="L14" s="30">
        <v>5481</v>
      </c>
      <c r="M14" s="30">
        <v>1463</v>
      </c>
      <c r="N14" s="30">
        <v>7363.2690999999977</v>
      </c>
      <c r="O14" s="30">
        <v>3744</v>
      </c>
      <c r="P14" s="30">
        <v>4353</v>
      </c>
      <c r="Q14" s="30">
        <v>-2201</v>
      </c>
      <c r="R14" s="30">
        <v>27361</v>
      </c>
      <c r="S14" s="30">
        <v>5550</v>
      </c>
      <c r="T14" s="30">
        <v>3504</v>
      </c>
      <c r="U14" s="30">
        <v>8883</v>
      </c>
      <c r="V14" s="30">
        <v>25070</v>
      </c>
      <c r="W14" s="30">
        <v>13058</v>
      </c>
      <c r="X14" s="30">
        <v>6345</v>
      </c>
      <c r="Y14" s="30">
        <v>1935.8485943141859</v>
      </c>
      <c r="Z14" s="30">
        <v>3513.9704056862975</v>
      </c>
      <c r="AA14" s="30">
        <v>9852.8604925404215</v>
      </c>
      <c r="AB14" s="30">
        <v>6051.5052927446231</v>
      </c>
      <c r="AC14" s="30">
        <v>7379</v>
      </c>
      <c r="AD14" s="30">
        <v>5746.6342147149553</v>
      </c>
      <c r="AE14" s="30">
        <v>2597</v>
      </c>
      <c r="AF14" s="30">
        <v>4297</v>
      </c>
      <c r="AG14" s="30">
        <v>4067</v>
      </c>
    </row>
    <row r="15" spans="2:33" x14ac:dyDescent="0.35">
      <c r="B15" s="13" t="s">
        <v>97</v>
      </c>
      <c r="C15" s="21">
        <v>5</v>
      </c>
      <c r="D15" s="21">
        <v>7</v>
      </c>
      <c r="E15" s="21">
        <v>15</v>
      </c>
      <c r="F15" s="21">
        <v>58</v>
      </c>
      <c r="G15" s="21">
        <v>534</v>
      </c>
      <c r="H15" s="21">
        <v>0</v>
      </c>
      <c r="I15" s="21">
        <v>40</v>
      </c>
      <c r="J15" s="21">
        <v>-474.1592</v>
      </c>
      <c r="K15" s="21">
        <v>21</v>
      </c>
      <c r="L15" s="21">
        <v>45</v>
      </c>
      <c r="M15" s="21">
        <v>178</v>
      </c>
      <c r="N15" s="21">
        <v>98</v>
      </c>
      <c r="O15" s="21">
        <v>65</v>
      </c>
      <c r="P15" s="21">
        <v>114</v>
      </c>
      <c r="Q15" s="21">
        <v>-23</v>
      </c>
      <c r="R15" s="21">
        <v>439</v>
      </c>
      <c r="S15" s="21">
        <v>50</v>
      </c>
      <c r="T15" s="21">
        <v>42</v>
      </c>
      <c r="U15" s="21">
        <v>251</v>
      </c>
      <c r="V15" s="21">
        <v>73</v>
      </c>
      <c r="W15" s="21">
        <v>174</v>
      </c>
      <c r="X15" s="21">
        <v>-86</v>
      </c>
      <c r="Y15" s="21">
        <v>281.47974374083128</v>
      </c>
      <c r="Z15" s="21">
        <v>-2.6783737408302386</v>
      </c>
      <c r="AA15" s="21">
        <v>17.290359484920366</v>
      </c>
      <c r="AB15" s="21">
        <v>118.729150467149</v>
      </c>
      <c r="AC15" s="21">
        <v>12</v>
      </c>
      <c r="AD15" s="21">
        <v>254.98049004793063</v>
      </c>
      <c r="AE15" s="21">
        <v>17</v>
      </c>
      <c r="AF15" s="21">
        <v>80</v>
      </c>
      <c r="AG15" s="21">
        <v>45</v>
      </c>
    </row>
    <row r="16" spans="2:33" x14ac:dyDescent="0.35">
      <c r="B16" s="13" t="s">
        <v>98</v>
      </c>
      <c r="C16" s="21">
        <v>-1268</v>
      </c>
      <c r="D16" s="21">
        <v>-828</v>
      </c>
      <c r="E16" s="21">
        <v>-1412</v>
      </c>
      <c r="F16" s="21">
        <v>-1640</v>
      </c>
      <c r="G16" s="21">
        <v>-2974</v>
      </c>
      <c r="H16" s="21">
        <v>-3757</v>
      </c>
      <c r="I16" s="21">
        <v>-4040</v>
      </c>
      <c r="J16" s="21">
        <v>-5870.2896000000001</v>
      </c>
      <c r="K16" s="21">
        <v>-4803</v>
      </c>
      <c r="L16" s="21">
        <v>-4777</v>
      </c>
      <c r="M16" s="21">
        <v>-2843</v>
      </c>
      <c r="N16" s="21">
        <v>-5375</v>
      </c>
      <c r="O16" s="21">
        <v>-2021</v>
      </c>
      <c r="P16" s="21">
        <v>-3764</v>
      </c>
      <c r="Q16" s="21">
        <v>-1551.3279999999995</v>
      </c>
      <c r="R16" s="21">
        <v>-9149.6720000000005</v>
      </c>
      <c r="S16" s="21">
        <v>-2790</v>
      </c>
      <c r="T16" s="21">
        <v>-2587</v>
      </c>
      <c r="U16" s="21">
        <v>-3568</v>
      </c>
      <c r="V16" s="21">
        <v>-9729</v>
      </c>
      <c r="W16" s="21">
        <v>-5039</v>
      </c>
      <c r="X16" s="21">
        <v>-4213</v>
      </c>
      <c r="Y16" s="21">
        <v>-1992.0906527233401</v>
      </c>
      <c r="Z16" s="21">
        <v>-2732.9934556768512</v>
      </c>
      <c r="AA16" s="21">
        <v>-2863.3199675861642</v>
      </c>
      <c r="AB16" s="21">
        <v>-2653.5384978210686</v>
      </c>
      <c r="AC16" s="21">
        <v>-2379</v>
      </c>
      <c r="AD16" s="21">
        <v>-1961.1415345927671</v>
      </c>
      <c r="AE16" s="21">
        <v>-1950</v>
      </c>
      <c r="AF16" s="21">
        <v>-3941</v>
      </c>
      <c r="AG16" s="21">
        <v>-1638</v>
      </c>
    </row>
    <row r="17" spans="2:33" x14ac:dyDescent="0.35">
      <c r="B17" s="13" t="s">
        <v>99</v>
      </c>
      <c r="C17" s="21">
        <v>0</v>
      </c>
      <c r="D17" s="21">
        <v>0</v>
      </c>
      <c r="E17" s="21">
        <v>4</v>
      </c>
      <c r="F17" s="21">
        <v>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24</v>
      </c>
      <c r="O17" s="21">
        <v>37</v>
      </c>
      <c r="P17" s="21">
        <v>164</v>
      </c>
      <c r="Q17" s="21">
        <v>-39</v>
      </c>
      <c r="R17" s="21">
        <v>-7</v>
      </c>
      <c r="S17" s="21">
        <v>1</v>
      </c>
      <c r="T17" s="21">
        <v>7</v>
      </c>
      <c r="U17" s="21">
        <v>-51</v>
      </c>
      <c r="V17" s="21">
        <v>-4</v>
      </c>
      <c r="W17" s="21">
        <v>0</v>
      </c>
      <c r="X17" s="21">
        <v>0</v>
      </c>
      <c r="Y17" s="21">
        <v>0</v>
      </c>
      <c r="Z17" s="21">
        <v>30.081299999999999</v>
      </c>
      <c r="AA17" s="21">
        <v>14.559739999999998</v>
      </c>
      <c r="AB17" s="67">
        <v>0</v>
      </c>
      <c r="AC17" s="67">
        <v>0</v>
      </c>
      <c r="AD17" s="21">
        <v>-1.6410399999999967</v>
      </c>
      <c r="AE17" s="67">
        <v>0</v>
      </c>
      <c r="AF17" s="21">
        <v>4</v>
      </c>
      <c r="AG17" s="21">
        <v>15</v>
      </c>
    </row>
    <row r="18" spans="2:33" x14ac:dyDescent="0.35">
      <c r="B18" s="13" t="s">
        <v>100</v>
      </c>
      <c r="C18" s="41">
        <v>0</v>
      </c>
      <c r="D18" s="41">
        <v>-4</v>
      </c>
      <c r="E18" s="41">
        <v>0</v>
      </c>
      <c r="F18" s="41">
        <v>-41</v>
      </c>
      <c r="G18" s="41">
        <v>-9</v>
      </c>
      <c r="H18" s="41">
        <v>-499</v>
      </c>
      <c r="I18" s="41">
        <v>-6</v>
      </c>
      <c r="J18" s="41">
        <v>473.6352</v>
      </c>
      <c r="K18" s="41">
        <v>-2</v>
      </c>
      <c r="L18" s="41">
        <v>0</v>
      </c>
      <c r="M18" s="41">
        <v>-5</v>
      </c>
      <c r="N18" s="41">
        <v>-10</v>
      </c>
      <c r="O18" s="41">
        <v>-65</v>
      </c>
      <c r="P18" s="41">
        <v>-102</v>
      </c>
      <c r="Q18" s="41">
        <v>87</v>
      </c>
      <c r="R18" s="41">
        <v>-1375</v>
      </c>
      <c r="S18" s="41">
        <v>-53</v>
      </c>
      <c r="T18" s="41">
        <v>-154</v>
      </c>
      <c r="U18" s="41">
        <v>0</v>
      </c>
      <c r="V18" s="41">
        <v>51</v>
      </c>
      <c r="W18" s="41">
        <v>-7</v>
      </c>
      <c r="X18" s="41">
        <v>-84</v>
      </c>
      <c r="Y18" s="66">
        <v>-15.383592887548275</v>
      </c>
      <c r="Z18" s="66">
        <v>-15.276177112452203</v>
      </c>
      <c r="AA18" s="66">
        <v>-161.42259999999999</v>
      </c>
      <c r="AB18" s="66">
        <v>-123.94408520000189</v>
      </c>
      <c r="AC18" s="66">
        <v>-16</v>
      </c>
      <c r="AD18" s="66">
        <v>-168.63331479999812</v>
      </c>
      <c r="AE18" s="21">
        <v>-112</v>
      </c>
      <c r="AF18" s="21">
        <v>16</v>
      </c>
      <c r="AG18" s="21">
        <v>-573</v>
      </c>
    </row>
    <row r="19" spans="2:33" x14ac:dyDescent="0.35">
      <c r="B19" s="19" t="s">
        <v>101</v>
      </c>
      <c r="C19" s="30">
        <v>-566</v>
      </c>
      <c r="D19" s="30">
        <v>-59</v>
      </c>
      <c r="E19" s="30">
        <v>-866</v>
      </c>
      <c r="F19" s="30">
        <v>-515</v>
      </c>
      <c r="G19" s="30">
        <v>2454</v>
      </c>
      <c r="H19" s="30">
        <v>1775</v>
      </c>
      <c r="I19" s="30">
        <v>1773</v>
      </c>
      <c r="J19" s="30">
        <v>1300.1864000000014</v>
      </c>
      <c r="K19" s="30">
        <v>2808.7309000000023</v>
      </c>
      <c r="L19" s="30">
        <v>749</v>
      </c>
      <c r="M19" s="30">
        <v>-1207</v>
      </c>
      <c r="N19" s="30">
        <v>2101.2690999999977</v>
      </c>
      <c r="O19" s="30">
        <v>1760</v>
      </c>
      <c r="P19" s="30">
        <v>765</v>
      </c>
      <c r="Q19" s="30">
        <v>-3727.3279999999995</v>
      </c>
      <c r="R19" s="30">
        <v>17268.328000000001</v>
      </c>
      <c r="S19" s="30">
        <v>2758</v>
      </c>
      <c r="T19" s="30">
        <v>812</v>
      </c>
      <c r="U19" s="30">
        <v>5515</v>
      </c>
      <c r="V19" s="30">
        <v>15461</v>
      </c>
      <c r="W19" s="30">
        <v>8186</v>
      </c>
      <c r="X19" s="30">
        <v>1962</v>
      </c>
      <c r="Y19" s="30">
        <v>209.85409244412767</v>
      </c>
      <c r="Z19" s="30">
        <v>793.10369915616502</v>
      </c>
      <c r="AA19" s="30">
        <v>6859.9680244391766</v>
      </c>
      <c r="AB19" s="30">
        <v>3392.8331601907016</v>
      </c>
      <c r="AC19" s="30">
        <v>4996</v>
      </c>
      <c r="AD19" s="30">
        <v>3870.1988153701222</v>
      </c>
      <c r="AE19" s="30">
        <v>552</v>
      </c>
      <c r="AF19" s="30">
        <v>456</v>
      </c>
      <c r="AG19" s="30">
        <v>1916</v>
      </c>
    </row>
    <row r="20" spans="2:33" x14ac:dyDescent="0.35">
      <c r="B20" s="13" t="s">
        <v>102</v>
      </c>
      <c r="C20" s="41">
        <v>4932</v>
      </c>
      <c r="D20" s="41">
        <v>19</v>
      </c>
      <c r="E20" s="41">
        <v>2072</v>
      </c>
      <c r="F20" s="41">
        <v>881</v>
      </c>
      <c r="G20" s="41">
        <v>70</v>
      </c>
      <c r="H20" s="41">
        <v>10</v>
      </c>
      <c r="I20" s="41">
        <v>0</v>
      </c>
      <c r="J20" s="41">
        <v>48</v>
      </c>
      <c r="K20" s="41">
        <v>29</v>
      </c>
      <c r="L20" s="41">
        <v>81</v>
      </c>
      <c r="M20" s="41">
        <v>302</v>
      </c>
      <c r="N20" s="41">
        <v>244</v>
      </c>
      <c r="O20" s="41">
        <v>247</v>
      </c>
      <c r="P20" s="41">
        <v>-62</v>
      </c>
      <c r="Q20" s="41">
        <v>0</v>
      </c>
      <c r="R20" s="41">
        <v>94</v>
      </c>
      <c r="S20" s="41">
        <v>0</v>
      </c>
      <c r="T20" s="41">
        <v>29</v>
      </c>
      <c r="U20" s="41">
        <v>4</v>
      </c>
      <c r="V20" s="66">
        <v>0</v>
      </c>
      <c r="W20" s="66">
        <v>0</v>
      </c>
      <c r="X20" s="66">
        <v>237</v>
      </c>
      <c r="Y20" s="66">
        <v>-236.77745999999979</v>
      </c>
      <c r="Z20" s="66">
        <v>-0.49557000000027074</v>
      </c>
      <c r="AA20" s="66">
        <v>101.92961000000003</v>
      </c>
      <c r="AB20" s="66">
        <v>46.01998999999995</v>
      </c>
      <c r="AC20" s="66">
        <v>-184</v>
      </c>
      <c r="AD20" s="66">
        <v>78.050400000000025</v>
      </c>
      <c r="AE20" s="76">
        <v>65</v>
      </c>
      <c r="AF20" s="76">
        <v>107</v>
      </c>
      <c r="AG20" s="76">
        <v>275</v>
      </c>
    </row>
    <row r="21" spans="2:33" x14ac:dyDescent="0.35">
      <c r="B21" s="13" t="s">
        <v>103</v>
      </c>
      <c r="C21" s="21">
        <v>-11</v>
      </c>
      <c r="D21" s="21">
        <v>-493</v>
      </c>
      <c r="E21" s="21">
        <v>-10</v>
      </c>
      <c r="F21" s="21">
        <v>-56</v>
      </c>
      <c r="G21" s="21">
        <v>-36</v>
      </c>
      <c r="H21" s="21">
        <v>5</v>
      </c>
      <c r="I21" s="21">
        <v>-19</v>
      </c>
      <c r="J21" s="21">
        <v>-130.65800000000002</v>
      </c>
      <c r="K21" s="21">
        <v>-12</v>
      </c>
      <c r="L21" s="21">
        <v>-200</v>
      </c>
      <c r="M21" s="21">
        <v>-127</v>
      </c>
      <c r="N21" s="21">
        <v>-181</v>
      </c>
      <c r="O21" s="21">
        <v>-28</v>
      </c>
      <c r="P21" s="21">
        <v>-9</v>
      </c>
      <c r="Q21" s="21">
        <v>-18</v>
      </c>
      <c r="R21" s="21">
        <v>-46</v>
      </c>
      <c r="S21" s="21">
        <v>-161</v>
      </c>
      <c r="T21" s="21">
        <v>-48</v>
      </c>
      <c r="U21" s="21">
        <v>61</v>
      </c>
      <c r="V21" s="21">
        <v>124</v>
      </c>
      <c r="W21" s="21">
        <v>-10</v>
      </c>
      <c r="X21" s="21">
        <v>-10</v>
      </c>
      <c r="Y21" s="21">
        <v>-36.027150000000006</v>
      </c>
      <c r="Z21" s="21">
        <v>-92.678069999999991</v>
      </c>
      <c r="AA21" s="21">
        <v>-30.785433333333344</v>
      </c>
      <c r="AB21" s="21">
        <v>-34.163049999999998</v>
      </c>
      <c r="AC21" s="21">
        <v>-91</v>
      </c>
      <c r="AD21" s="21">
        <v>-115.05151666666666</v>
      </c>
      <c r="AE21" s="18">
        <v>-78</v>
      </c>
      <c r="AF21" s="18">
        <v>-61</v>
      </c>
      <c r="AG21" s="18">
        <v>139</v>
      </c>
    </row>
    <row r="22" spans="2:33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-11</v>
      </c>
      <c r="AF22" s="18">
        <v>-651</v>
      </c>
      <c r="AG22" s="18">
        <v>1158</v>
      </c>
    </row>
    <row r="23" spans="2:33" x14ac:dyDescent="0.35">
      <c r="B23" s="19" t="s">
        <v>104</v>
      </c>
      <c r="C23" s="30">
        <v>4355</v>
      </c>
      <c r="D23" s="30">
        <v>-533</v>
      </c>
      <c r="E23" s="30">
        <v>1196</v>
      </c>
      <c r="F23" s="30">
        <v>310</v>
      </c>
      <c r="G23" s="30">
        <v>2488</v>
      </c>
      <c r="H23" s="30">
        <v>1790</v>
      </c>
      <c r="I23" s="30">
        <v>1754</v>
      </c>
      <c r="J23" s="30">
        <v>1217.5284000000011</v>
      </c>
      <c r="K23" s="30">
        <v>2826</v>
      </c>
      <c r="L23" s="30">
        <v>630</v>
      </c>
      <c r="M23" s="30">
        <v>-1032</v>
      </c>
      <c r="N23" s="30">
        <v>2163</v>
      </c>
      <c r="O23" s="30">
        <v>1979</v>
      </c>
      <c r="P23" s="30">
        <v>694</v>
      </c>
      <c r="Q23" s="30">
        <v>-3745.3279999999995</v>
      </c>
      <c r="R23" s="30">
        <v>17316.328000000001</v>
      </c>
      <c r="S23" s="30">
        <v>2597</v>
      </c>
      <c r="T23" s="30">
        <v>793</v>
      </c>
      <c r="U23" s="30">
        <v>5580</v>
      </c>
      <c r="V23" s="30">
        <v>15585</v>
      </c>
      <c r="W23" s="30">
        <v>8176</v>
      </c>
      <c r="X23" s="30">
        <v>2189</v>
      </c>
      <c r="Y23" s="30">
        <v>-62.950517555871556</v>
      </c>
      <c r="Z23" s="30">
        <v>-5849.2468122839018</v>
      </c>
      <c r="AA23" s="30">
        <v>4645.9627931368641</v>
      </c>
      <c r="AB23" s="30">
        <v>5689.8395081596809</v>
      </c>
      <c r="AC23" s="30">
        <v>4721</v>
      </c>
      <c r="AD23" s="30">
        <v>3833.197698703455</v>
      </c>
      <c r="AE23" s="30">
        <v>528</v>
      </c>
      <c r="AF23" s="30">
        <v>-149</v>
      </c>
      <c r="AG23" s="30">
        <v>3488</v>
      </c>
    </row>
    <row r="24" spans="2:33" x14ac:dyDescent="0.35">
      <c r="C24" s="41"/>
      <c r="D24" s="41"/>
      <c r="E24" s="41"/>
      <c r="F24" s="41"/>
      <c r="G24" s="41"/>
      <c r="H24" s="41"/>
      <c r="I24" s="41"/>
      <c r="J24" s="41">
        <v>0</v>
      </c>
      <c r="K24" s="41"/>
      <c r="L24" s="41"/>
      <c r="M24" s="41"/>
      <c r="N24" s="41"/>
      <c r="O24" s="41"/>
      <c r="P24" s="41"/>
      <c r="Q24" s="41"/>
      <c r="R24" s="41">
        <v>0</v>
      </c>
      <c r="S24" s="41"/>
      <c r="T24" s="41"/>
      <c r="U24" s="41"/>
      <c r="V24" s="41"/>
      <c r="W24" s="41"/>
      <c r="X24" s="41"/>
      <c r="Y24" s="41"/>
      <c r="Z24" s="41">
        <v>0</v>
      </c>
      <c r="AA24" s="41"/>
      <c r="AB24" s="41"/>
      <c r="AC24" s="41"/>
      <c r="AD24" s="41"/>
      <c r="AE24" s="41"/>
      <c r="AF24" s="41"/>
      <c r="AG24" s="41"/>
    </row>
    <row r="25" spans="2:33" x14ac:dyDescent="0.35">
      <c r="B25" s="13" t="s">
        <v>105</v>
      </c>
      <c r="C25" s="41">
        <v>-2</v>
      </c>
      <c r="D25" s="41">
        <v>-61</v>
      </c>
      <c r="E25" s="41">
        <v>-45</v>
      </c>
      <c r="F25" s="41">
        <v>-51.858599999999996</v>
      </c>
      <c r="G25" s="41">
        <v>-52</v>
      </c>
      <c r="H25" s="41">
        <v>-63</v>
      </c>
      <c r="I25" s="41">
        <v>-68</v>
      </c>
      <c r="J25" s="41">
        <v>-169.06920000000002</v>
      </c>
      <c r="K25" s="41">
        <v>-79</v>
      </c>
      <c r="L25" s="41">
        <v>-85</v>
      </c>
      <c r="M25" s="41">
        <v>-152</v>
      </c>
      <c r="N25" s="41">
        <v>-20</v>
      </c>
      <c r="O25" s="41">
        <v>-60</v>
      </c>
      <c r="P25" s="41">
        <v>-57</v>
      </c>
      <c r="Q25" s="41">
        <v>-56</v>
      </c>
      <c r="R25" s="41">
        <v>-360</v>
      </c>
      <c r="S25" s="41">
        <v>-125</v>
      </c>
      <c r="T25" s="41">
        <v>-134</v>
      </c>
      <c r="U25" s="41">
        <v>-135</v>
      </c>
      <c r="V25" s="66">
        <v>908</v>
      </c>
      <c r="W25" s="66">
        <v>-23</v>
      </c>
      <c r="X25" s="66">
        <v>-22</v>
      </c>
      <c r="Y25" s="66">
        <v>-33.222139999999996</v>
      </c>
      <c r="Z25" s="66">
        <v>-32.133299999999991</v>
      </c>
      <c r="AA25" s="66">
        <v>-30.131267208463996</v>
      </c>
      <c r="AB25" s="66">
        <v>-36</v>
      </c>
      <c r="AC25" s="66">
        <v>-37</v>
      </c>
      <c r="AD25" s="66">
        <v>-45.868732791536004</v>
      </c>
      <c r="AE25" s="21">
        <v>-31</v>
      </c>
      <c r="AF25" s="21">
        <v>-40</v>
      </c>
      <c r="AG25" s="21">
        <v>-58</v>
      </c>
    </row>
    <row r="26" spans="2:33" x14ac:dyDescent="0.35">
      <c r="B26" s="37" t="s">
        <v>106</v>
      </c>
      <c r="C26" s="49">
        <v>4323</v>
      </c>
      <c r="D26" s="49">
        <v>-479</v>
      </c>
      <c r="E26" s="49">
        <v>1233.1414</v>
      </c>
      <c r="F26" s="49">
        <v>335.85860000000002</v>
      </c>
      <c r="G26" s="49">
        <v>2506</v>
      </c>
      <c r="H26" s="49">
        <v>1838</v>
      </c>
      <c r="I26" s="49">
        <v>5138</v>
      </c>
      <c r="J26" s="49">
        <v>-1827.7443999999987</v>
      </c>
      <c r="K26" s="49">
        <v>2922.57593000004</v>
      </c>
      <c r="L26" s="49">
        <v>968.32886999966297</v>
      </c>
      <c r="M26" s="49">
        <v>-1520.6455744314201</v>
      </c>
      <c r="N26" s="49">
        <v>2865.2464644310398</v>
      </c>
      <c r="O26" s="49">
        <v>1406.88534651127</v>
      </c>
      <c r="P26" s="49">
        <v>292.61958999989702</v>
      </c>
      <c r="Q26" s="49">
        <v>-2825.3612865109499</v>
      </c>
      <c r="R26" s="49">
        <v>15076.104520000101</v>
      </c>
      <c r="S26" s="49">
        <v>2745</v>
      </c>
      <c r="T26" s="49">
        <v>812</v>
      </c>
      <c r="U26" s="49">
        <v>4782</v>
      </c>
      <c r="V26" s="63">
        <v>17139</v>
      </c>
      <c r="W26" s="63">
        <v>8258.5993199999994</v>
      </c>
      <c r="X26" s="63">
        <v>1984.0000000003383</v>
      </c>
      <c r="Y26" s="63">
        <v>243.04915000030996</v>
      </c>
      <c r="Z26" s="63">
        <v>825.66476159964259</v>
      </c>
      <c r="AA26" s="63">
        <v>6890.0992916476407</v>
      </c>
      <c r="AB26" s="63">
        <v>3429</v>
      </c>
      <c r="AC26" s="63">
        <v>5033</v>
      </c>
      <c r="AD26" s="63">
        <v>3915.9007083523593</v>
      </c>
      <c r="AE26" s="49">
        <v>582.99</v>
      </c>
      <c r="AF26" s="49">
        <v>495</v>
      </c>
      <c r="AG26" s="49">
        <v>1975</v>
      </c>
    </row>
    <row r="27" spans="2:33" x14ac:dyDescent="0.35">
      <c r="B27" s="46" t="s">
        <v>107</v>
      </c>
      <c r="C27" s="49">
        <v>4323</v>
      </c>
      <c r="D27" s="49">
        <v>-479</v>
      </c>
      <c r="E27" s="49">
        <v>1233.1414</v>
      </c>
      <c r="F27" s="49">
        <v>335.85860000000002</v>
      </c>
      <c r="G27" s="49">
        <v>2506</v>
      </c>
      <c r="H27" s="49">
        <v>1838</v>
      </c>
      <c r="I27" s="49">
        <v>5138</v>
      </c>
      <c r="J27" s="49">
        <v>-1827.7443999999987</v>
      </c>
      <c r="K27" s="49">
        <v>2922.57593000004</v>
      </c>
      <c r="L27" s="49">
        <v>968.32886999966297</v>
      </c>
      <c r="M27" s="49">
        <v>-1520.6455744314201</v>
      </c>
      <c r="N27" s="49">
        <v>2865.2464644310398</v>
      </c>
      <c r="O27" s="49">
        <v>1406.88534651127</v>
      </c>
      <c r="P27" s="49">
        <v>292.61958999989702</v>
      </c>
      <c r="Q27" s="49">
        <v>-2825.3612865109499</v>
      </c>
      <c r="R27" s="49">
        <v>-6423.8954799998801</v>
      </c>
      <c r="S27" s="49">
        <v>24245</v>
      </c>
      <c r="T27" s="49">
        <v>812</v>
      </c>
      <c r="U27" s="49">
        <v>4782</v>
      </c>
      <c r="V27" s="63">
        <v>17139</v>
      </c>
      <c r="W27" s="63">
        <v>8258.5993199999994</v>
      </c>
      <c r="X27" s="63">
        <v>1984.0000000002999</v>
      </c>
      <c r="Y27" s="63">
        <v>243.04915000030999</v>
      </c>
      <c r="Z27" s="63">
        <v>825.66476159964259</v>
      </c>
      <c r="AA27" s="63">
        <v>6890.1</v>
      </c>
      <c r="AB27" s="63">
        <v>3428</v>
      </c>
      <c r="AC27" s="63">
        <v>5034.8599999999997</v>
      </c>
      <c r="AD27" s="63">
        <v>3915</v>
      </c>
      <c r="AE27" s="49">
        <v>569.76199999999994</v>
      </c>
      <c r="AF27" s="49">
        <v>2180</v>
      </c>
      <c r="AG27" s="49">
        <v>303.87491547572154</v>
      </c>
    </row>
    <row r="28" spans="2:33" x14ac:dyDescent="0.35">
      <c r="AE28" s="18"/>
      <c r="AF28" s="18"/>
      <c r="AG28" s="18"/>
    </row>
    <row r="29" spans="2:33" x14ac:dyDescent="0.35">
      <c r="B29" s="25" t="s">
        <v>108</v>
      </c>
    </row>
    <row r="30" spans="2:33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876-D932-45CC-BBC1-5AEB6D8D12C3}">
  <sheetPr>
    <tabColor rgb="FF071D49"/>
  </sheetPr>
  <dimension ref="B2:AD30"/>
  <sheetViews>
    <sheetView zoomScaleNormal="100" workbookViewId="0">
      <pane xSplit="2" topLeftCell="S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8" style="13" customWidth="1"/>
    <col min="3" max="23" width="13.1796875" style="13" customWidth="1"/>
    <col min="24" max="16384" width="8.7265625" style="13"/>
  </cols>
  <sheetData>
    <row r="2" spans="2:30" ht="31.5" x14ac:dyDescent="0.5">
      <c r="B2" s="12" t="s">
        <v>263</v>
      </c>
      <c r="U2" s="100" t="s">
        <v>261</v>
      </c>
      <c r="V2" s="100"/>
      <c r="W2" s="100"/>
    </row>
    <row r="4" spans="2:30" ht="15" thickBot="1" x14ac:dyDescent="0.4">
      <c r="B4" s="14" t="s">
        <v>19</v>
      </c>
      <c r="C4" s="16" t="s">
        <v>149</v>
      </c>
      <c r="D4" s="16" t="s">
        <v>152</v>
      </c>
      <c r="E4" s="16" t="s">
        <v>158</v>
      </c>
      <c r="F4" s="16" t="s">
        <v>159</v>
      </c>
      <c r="G4" s="16" t="s">
        <v>161</v>
      </c>
      <c r="H4" s="16" t="s">
        <v>162</v>
      </c>
      <c r="I4" s="16" t="s">
        <v>163</v>
      </c>
      <c r="J4" s="16" t="s">
        <v>166</v>
      </c>
      <c r="K4" s="16" t="s">
        <v>167</v>
      </c>
      <c r="L4" s="16" t="s">
        <v>168</v>
      </c>
      <c r="M4" s="16" t="s">
        <v>193</v>
      </c>
      <c r="N4" s="16" t="s">
        <v>205</v>
      </c>
      <c r="O4" s="16" t="s">
        <v>214</v>
      </c>
      <c r="P4" s="16" t="s">
        <v>216</v>
      </c>
      <c r="Q4" s="16" t="s">
        <v>223</v>
      </c>
      <c r="R4" s="16" t="s">
        <v>230</v>
      </c>
      <c r="S4" s="16" t="s">
        <v>235</v>
      </c>
      <c r="T4" s="16" t="s">
        <v>244</v>
      </c>
      <c r="U4" s="16" t="s">
        <v>260</v>
      </c>
      <c r="V4" s="16" t="s">
        <v>275</v>
      </c>
      <c r="W4" s="16" t="s">
        <v>282</v>
      </c>
    </row>
    <row r="5" spans="2:30" x14ac:dyDescent="0.35">
      <c r="B5" s="13" t="s">
        <v>232</v>
      </c>
      <c r="C5" s="21">
        <v>1202</v>
      </c>
      <c r="D5" s="21">
        <v>3816</v>
      </c>
      <c r="E5" s="21">
        <v>3234</v>
      </c>
      <c r="F5" s="21">
        <v>4128</v>
      </c>
      <c r="G5" s="21">
        <v>4672</v>
      </c>
      <c r="H5" s="21">
        <v>2722</v>
      </c>
      <c r="I5" s="21">
        <v>2462</v>
      </c>
      <c r="J5" s="21">
        <v>1268</v>
      </c>
      <c r="K5" s="21">
        <v>1152</v>
      </c>
      <c r="L5" s="21">
        <v>2886.84375</v>
      </c>
      <c r="M5" s="21">
        <v>3618</v>
      </c>
      <c r="N5" s="21">
        <v>6314</v>
      </c>
      <c r="O5" s="21">
        <v>2224.4978900000001</v>
      </c>
      <c r="P5" s="21">
        <v>6379.4112800000021</v>
      </c>
      <c r="Q5" s="21">
        <v>6516.0129433333332</v>
      </c>
      <c r="R5" s="21">
        <v>6710.5790966666682</v>
      </c>
      <c r="S5" s="21">
        <v>9066</v>
      </c>
      <c r="T5" s="21">
        <v>16480.407959999997</v>
      </c>
      <c r="U5" s="101"/>
      <c r="V5" s="101"/>
      <c r="W5" s="101"/>
    </row>
    <row r="6" spans="2:30" x14ac:dyDescent="0.35">
      <c r="B6" s="13" t="s">
        <v>93</v>
      </c>
      <c r="C6" s="21">
        <v>0</v>
      </c>
      <c r="D6" s="21">
        <v>25</v>
      </c>
      <c r="E6" s="21">
        <v>10</v>
      </c>
      <c r="F6" s="21">
        <v>0</v>
      </c>
      <c r="G6" s="21">
        <v>0</v>
      </c>
      <c r="H6" s="21">
        <v>40</v>
      </c>
      <c r="I6" s="21">
        <v>80</v>
      </c>
      <c r="J6" s="21"/>
      <c r="K6" s="21">
        <v>0</v>
      </c>
      <c r="L6" s="21">
        <v>-80</v>
      </c>
      <c r="M6" s="21">
        <v>-65</v>
      </c>
      <c r="N6" s="21">
        <v>-153</v>
      </c>
      <c r="O6" s="67">
        <v>0</v>
      </c>
      <c r="P6" s="21">
        <v>218</v>
      </c>
      <c r="Q6" s="21">
        <v>-313</v>
      </c>
      <c r="R6" s="21">
        <v>-2753</v>
      </c>
      <c r="S6" s="21">
        <v>-612</v>
      </c>
      <c r="T6" s="21">
        <v>-4274</v>
      </c>
      <c r="U6" s="101"/>
      <c r="V6" s="101"/>
      <c r="W6" s="101"/>
    </row>
    <row r="7" spans="2:30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12337</v>
      </c>
      <c r="V7" s="21">
        <v>17889</v>
      </c>
      <c r="W7" s="21">
        <v>27082</v>
      </c>
      <c r="X7" s="21"/>
      <c r="Y7" s="21"/>
      <c r="Z7" s="21"/>
      <c r="AA7" s="21"/>
      <c r="AB7" s="21"/>
      <c r="AC7" s="21"/>
      <c r="AD7" s="90"/>
    </row>
    <row r="8" spans="2:30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/>
      <c r="U8" s="67">
        <v>0</v>
      </c>
      <c r="V8" s="67">
        <v>0</v>
      </c>
      <c r="W8" s="67">
        <v>0</v>
      </c>
    </row>
    <row r="9" spans="2:30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67">
        <v>0</v>
      </c>
      <c r="O9" s="67">
        <v>0</v>
      </c>
      <c r="P9" s="21">
        <v>497</v>
      </c>
      <c r="Q9" s="67">
        <v>0</v>
      </c>
      <c r="R9" s="67">
        <v>0</v>
      </c>
      <c r="S9" s="67">
        <v>0</v>
      </c>
      <c r="T9" s="67">
        <v>619</v>
      </c>
      <c r="U9" s="67">
        <v>0</v>
      </c>
      <c r="V9" s="67">
        <v>0</v>
      </c>
      <c r="W9" s="67">
        <v>214</v>
      </c>
    </row>
    <row r="10" spans="2:30" x14ac:dyDescent="0.35">
      <c r="B10" s="19" t="s">
        <v>94</v>
      </c>
      <c r="C10" s="30">
        <v>1202</v>
      </c>
      <c r="D10" s="30">
        <v>3841</v>
      </c>
      <c r="E10" s="30">
        <v>3244</v>
      </c>
      <c r="F10" s="30">
        <v>4128</v>
      </c>
      <c r="G10" s="30">
        <v>4672</v>
      </c>
      <c r="H10" s="30">
        <v>2762</v>
      </c>
      <c r="I10" s="30">
        <v>2542</v>
      </c>
      <c r="J10" s="30">
        <v>1268</v>
      </c>
      <c r="K10" s="30">
        <v>1152</v>
      </c>
      <c r="L10" s="30">
        <v>2806.84375</v>
      </c>
      <c r="M10" s="30">
        <v>3553</v>
      </c>
      <c r="N10" s="30">
        <v>6161</v>
      </c>
      <c r="O10" s="30">
        <v>2224.4978899999987</v>
      </c>
      <c r="P10" s="30">
        <v>7094.4112800000039</v>
      </c>
      <c r="Q10" s="30">
        <v>6203.0129433333332</v>
      </c>
      <c r="R10" s="30">
        <v>3957.5790966666682</v>
      </c>
      <c r="S10" s="30">
        <v>8454</v>
      </c>
      <c r="T10" s="30">
        <v>12825.407959999999</v>
      </c>
      <c r="U10" s="30">
        <v>12337</v>
      </c>
      <c r="V10" s="30">
        <v>17889</v>
      </c>
      <c r="W10" s="30">
        <v>27296</v>
      </c>
    </row>
    <row r="11" spans="2:30" x14ac:dyDescent="0.35">
      <c r="B11" s="13" t="s">
        <v>255</v>
      </c>
      <c r="C11" s="21">
        <v>-1108</v>
      </c>
      <c r="D11" s="21">
        <v>-3244</v>
      </c>
      <c r="E11" s="21">
        <v>-2972</v>
      </c>
      <c r="F11" s="21">
        <v>-4244</v>
      </c>
      <c r="G11" s="21">
        <v>-4097</v>
      </c>
      <c r="H11" s="21">
        <v>-2032</v>
      </c>
      <c r="I11" s="21">
        <v>-2232</v>
      </c>
      <c r="J11" s="21">
        <v>-867</v>
      </c>
      <c r="K11" s="21">
        <v>-1740</v>
      </c>
      <c r="L11" s="21">
        <v>-2921.6950500000003</v>
      </c>
      <c r="M11" s="21">
        <v>-3674</v>
      </c>
      <c r="N11" s="21">
        <v>-5854</v>
      </c>
      <c r="O11" s="21"/>
      <c r="P11" s="21">
        <v>-16962.927100000001</v>
      </c>
      <c r="Q11" s="21">
        <v>-5965.4639599999991</v>
      </c>
      <c r="R11" s="21">
        <v>-9824.142969999999</v>
      </c>
      <c r="S11" s="21">
        <v>-8363</v>
      </c>
      <c r="T11" s="21">
        <v>-11903.39307</v>
      </c>
      <c r="U11" s="101"/>
      <c r="V11" s="101"/>
      <c r="W11" s="101"/>
    </row>
    <row r="12" spans="2:30" x14ac:dyDescent="0.35">
      <c r="B12" s="13" t="s">
        <v>254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/>
      <c r="K12" s="21">
        <v>0</v>
      </c>
      <c r="L12" s="21">
        <v>0</v>
      </c>
      <c r="M12" s="21"/>
      <c r="N12" s="67">
        <v>0</v>
      </c>
      <c r="O12" s="67">
        <v>0</v>
      </c>
      <c r="P12" s="21">
        <v>5015</v>
      </c>
      <c r="Q12" s="67">
        <v>0</v>
      </c>
      <c r="R12" s="67">
        <v>2427</v>
      </c>
      <c r="S12" s="67">
        <v>529</v>
      </c>
      <c r="T12" s="67">
        <v>-398</v>
      </c>
      <c r="U12" s="102"/>
      <c r="V12" s="102"/>
      <c r="W12" s="102"/>
    </row>
    <row r="13" spans="2:30" x14ac:dyDescent="0.35">
      <c r="B13" s="13" t="s">
        <v>95</v>
      </c>
      <c r="C13" s="21">
        <v>-1108</v>
      </c>
      <c r="D13" s="21">
        <v>-3244</v>
      </c>
      <c r="E13" s="21">
        <v>-2972</v>
      </c>
      <c r="F13" s="21">
        <v>-4244</v>
      </c>
      <c r="G13" s="21">
        <v>-4097</v>
      </c>
      <c r="H13" s="21">
        <v>-2032</v>
      </c>
      <c r="I13" s="21">
        <v>-2232</v>
      </c>
      <c r="J13" s="21">
        <v>-867</v>
      </c>
      <c r="K13" s="21">
        <v>-1740</v>
      </c>
      <c r="L13" s="21">
        <v>-2921.6950500000003</v>
      </c>
      <c r="M13" s="21">
        <v>-3674</v>
      </c>
      <c r="N13" s="21">
        <v>-5854</v>
      </c>
      <c r="O13" s="21">
        <v>-5490.3780800000022</v>
      </c>
      <c r="P13" s="21">
        <v>-6457.5490199999986</v>
      </c>
      <c r="Q13" s="21">
        <v>-5965.4639599999991</v>
      </c>
      <c r="R13" s="21">
        <v>-7397.142969999999</v>
      </c>
      <c r="S13" s="21">
        <v>-7834</v>
      </c>
      <c r="T13" s="21">
        <v>-12301.39307</v>
      </c>
      <c r="U13" s="21">
        <v>-10721</v>
      </c>
      <c r="V13" s="21">
        <v>-17339</v>
      </c>
      <c r="W13" s="21">
        <v>-25038</v>
      </c>
    </row>
    <row r="14" spans="2:30" x14ac:dyDescent="0.35">
      <c r="B14" s="19" t="s">
        <v>96</v>
      </c>
      <c r="C14" s="30">
        <v>94</v>
      </c>
      <c r="D14" s="30">
        <v>597</v>
      </c>
      <c r="E14" s="30">
        <v>272</v>
      </c>
      <c r="F14" s="30">
        <v>-116</v>
      </c>
      <c r="G14" s="30">
        <v>575</v>
      </c>
      <c r="H14" s="30">
        <v>730</v>
      </c>
      <c r="I14" s="30">
        <v>310</v>
      </c>
      <c r="J14" s="30">
        <v>401</v>
      </c>
      <c r="K14" s="30">
        <v>-588</v>
      </c>
      <c r="L14" s="30">
        <v>-114.85130000000026</v>
      </c>
      <c r="M14" s="30">
        <v>-121</v>
      </c>
      <c r="N14" s="30">
        <v>307</v>
      </c>
      <c r="O14" s="30">
        <v>-3265.8801900000035</v>
      </c>
      <c r="P14" s="30">
        <v>636.86226000000534</v>
      </c>
      <c r="Q14" s="30">
        <v>237.54898333333404</v>
      </c>
      <c r="R14" s="30">
        <v>-3439.5638733333308</v>
      </c>
      <c r="S14" s="30">
        <v>620</v>
      </c>
      <c r="T14" s="30">
        <v>524.01488999999674</v>
      </c>
      <c r="U14" s="30">
        <v>1616</v>
      </c>
      <c r="V14" s="30">
        <v>550</v>
      </c>
      <c r="W14" s="30">
        <v>2258</v>
      </c>
    </row>
    <row r="15" spans="2:30" x14ac:dyDescent="0.35">
      <c r="B15" s="13" t="s">
        <v>97</v>
      </c>
      <c r="C15" s="21">
        <v>5</v>
      </c>
      <c r="D15" s="21">
        <v>-5</v>
      </c>
      <c r="E15" s="21">
        <v>0</v>
      </c>
      <c r="F15" s="21">
        <v>0</v>
      </c>
      <c r="G15" s="21">
        <v>0</v>
      </c>
      <c r="H15" s="21">
        <v>3</v>
      </c>
      <c r="I15" s="21">
        <v>4</v>
      </c>
      <c r="J15" s="21">
        <v>9382</v>
      </c>
      <c r="K15" s="21">
        <v>292</v>
      </c>
      <c r="L15" s="21">
        <v>-9645</v>
      </c>
      <c r="M15" s="21">
        <v>1</v>
      </c>
      <c r="N15" s="21">
        <v>0</v>
      </c>
      <c r="O15" s="21">
        <v>2.8834499999999972</v>
      </c>
      <c r="P15" s="21">
        <v>579.17103999999995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8</v>
      </c>
    </row>
    <row r="16" spans="2:30" x14ac:dyDescent="0.35">
      <c r="B16" s="13" t="s">
        <v>98</v>
      </c>
      <c r="C16" s="21">
        <v>-729</v>
      </c>
      <c r="D16" s="21">
        <v>-2040</v>
      </c>
      <c r="E16" s="21">
        <v>-2308</v>
      </c>
      <c r="F16" s="21">
        <v>-4069</v>
      </c>
      <c r="G16" s="21">
        <v>-1565</v>
      </c>
      <c r="H16" s="21">
        <v>-1376</v>
      </c>
      <c r="I16" s="21">
        <v>-882</v>
      </c>
      <c r="J16" s="21">
        <v>-1724</v>
      </c>
      <c r="K16" s="21">
        <v>-1187</v>
      </c>
      <c r="L16" s="21">
        <v>-1399</v>
      </c>
      <c r="M16" s="21">
        <v>-675</v>
      </c>
      <c r="N16" s="21">
        <v>-1273</v>
      </c>
      <c r="O16" s="21">
        <v>123.46440022309935</v>
      </c>
      <c r="P16" s="21">
        <v>-3765.0965302230975</v>
      </c>
      <c r="Q16" s="21">
        <v>-771.84155596804726</v>
      </c>
      <c r="R16" s="21">
        <v>-519.67637458494937</v>
      </c>
      <c r="S16" s="21">
        <v>-1168</v>
      </c>
      <c r="T16" s="21">
        <v>-713.48206944700337</v>
      </c>
      <c r="U16" s="21">
        <v>-2023</v>
      </c>
      <c r="V16" s="21">
        <v>-1564</v>
      </c>
      <c r="W16" s="21">
        <v>-1854</v>
      </c>
    </row>
    <row r="17" spans="2:23" x14ac:dyDescent="0.35">
      <c r="B17" s="13" t="s">
        <v>99</v>
      </c>
      <c r="C17" s="21">
        <v>0</v>
      </c>
      <c r="D17" s="21">
        <v>0</v>
      </c>
      <c r="E17" s="21">
        <v>0</v>
      </c>
      <c r="F17" s="21">
        <v>0</v>
      </c>
      <c r="G17" s="21">
        <v>19</v>
      </c>
      <c r="H17" s="21">
        <v>23</v>
      </c>
      <c r="I17" s="21">
        <v>0</v>
      </c>
      <c r="J17" s="21">
        <v>-2284</v>
      </c>
      <c r="K17" s="21">
        <v>-6</v>
      </c>
      <c r="L17" s="21">
        <v>5474</v>
      </c>
      <c r="M17" s="21">
        <v>0</v>
      </c>
      <c r="N17" s="21">
        <v>3</v>
      </c>
      <c r="O17" s="21">
        <v>-3</v>
      </c>
      <c r="P17" s="21">
        <v>136.21951000000001</v>
      </c>
      <c r="Q17" s="21">
        <v>423.37491999999997</v>
      </c>
      <c r="R17" s="21">
        <v>2761.6843399999998</v>
      </c>
      <c r="S17" s="21">
        <v>336</v>
      </c>
      <c r="T17" s="21">
        <v>48.940740000000233</v>
      </c>
      <c r="U17" s="67">
        <v>0</v>
      </c>
      <c r="V17" s="67">
        <v>0</v>
      </c>
      <c r="W17" s="67">
        <v>0</v>
      </c>
    </row>
    <row r="18" spans="2:23" x14ac:dyDescent="0.35">
      <c r="B18" s="13" t="s">
        <v>100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-55</v>
      </c>
      <c r="I18" s="21">
        <v>-24</v>
      </c>
      <c r="J18" s="21">
        <v>0</v>
      </c>
      <c r="K18" s="21">
        <v>-18</v>
      </c>
      <c r="L18" s="21">
        <v>28</v>
      </c>
      <c r="M18" s="21">
        <v>0</v>
      </c>
      <c r="N18" s="21">
        <v>0</v>
      </c>
      <c r="O18" s="21">
        <v>0</v>
      </c>
      <c r="P18" s="21">
        <v>-8.2387500000004366</v>
      </c>
      <c r="Q18" s="21">
        <v>-10.00116</v>
      </c>
      <c r="R18" s="67">
        <v>0</v>
      </c>
      <c r="S18" s="67">
        <v>0</v>
      </c>
      <c r="T18" s="67">
        <v>-175</v>
      </c>
      <c r="U18" s="21">
        <v>-14</v>
      </c>
      <c r="V18" s="21">
        <v>-21</v>
      </c>
      <c r="W18" s="21">
        <v>-36</v>
      </c>
    </row>
    <row r="19" spans="2:23" x14ac:dyDescent="0.35">
      <c r="B19" s="19" t="s">
        <v>101</v>
      </c>
      <c r="C19" s="30">
        <v>-630</v>
      </c>
      <c r="D19" s="30">
        <v>-1447</v>
      </c>
      <c r="E19" s="30">
        <v>-2036</v>
      </c>
      <c r="F19" s="30">
        <v>-4185</v>
      </c>
      <c r="G19" s="30">
        <v>-971</v>
      </c>
      <c r="H19" s="30">
        <v>-675</v>
      </c>
      <c r="I19" s="30">
        <v>-592</v>
      </c>
      <c r="J19" s="30">
        <v>5775</v>
      </c>
      <c r="K19" s="30">
        <v>-1507</v>
      </c>
      <c r="L19" s="30">
        <v>-5657.1736900000005</v>
      </c>
      <c r="M19" s="30">
        <v>-795</v>
      </c>
      <c r="N19" s="30">
        <v>-963</v>
      </c>
      <c r="O19" s="30">
        <v>-3142.5323397769043</v>
      </c>
      <c r="P19" s="30">
        <v>-2421.0824702230921</v>
      </c>
      <c r="Q19" s="30">
        <v>-120.52687263471327</v>
      </c>
      <c r="R19" s="30">
        <v>-1197.4121779182803</v>
      </c>
      <c r="S19" s="30">
        <v>-212</v>
      </c>
      <c r="T19" s="30">
        <v>-315.06094944700635</v>
      </c>
      <c r="U19" s="30">
        <v>-421</v>
      </c>
      <c r="V19" s="30">
        <v>-1035</v>
      </c>
      <c r="W19" s="30">
        <v>376</v>
      </c>
    </row>
    <row r="20" spans="2:23" x14ac:dyDescent="0.35">
      <c r="B20" s="13" t="s">
        <v>102</v>
      </c>
      <c r="C20" s="21">
        <v>0</v>
      </c>
      <c r="D20" s="21">
        <v>0</v>
      </c>
      <c r="E20" s="21">
        <v>56</v>
      </c>
      <c r="F20" s="21">
        <v>133</v>
      </c>
      <c r="G20" s="21">
        <v>130</v>
      </c>
      <c r="H20" s="21">
        <v>154</v>
      </c>
      <c r="I20" s="21">
        <v>0</v>
      </c>
      <c r="J20" s="21">
        <v>336</v>
      </c>
      <c r="K20" s="21">
        <v>-336</v>
      </c>
      <c r="L20" s="21">
        <v>332</v>
      </c>
      <c r="M20" s="21"/>
      <c r="N20" s="21">
        <v>0</v>
      </c>
      <c r="O20" s="21">
        <v>-0.49246000000000834</v>
      </c>
      <c r="P20" s="21">
        <v>6.2365800000000107</v>
      </c>
      <c r="Q20" s="21">
        <v>25.208240000000007</v>
      </c>
      <c r="R20" s="21">
        <v>36.435240000000007</v>
      </c>
      <c r="S20" s="21">
        <v>99</v>
      </c>
      <c r="T20" s="21">
        <v>62.356519999999989</v>
      </c>
      <c r="U20" s="76">
        <v>14</v>
      </c>
      <c r="V20" s="76">
        <v>-14</v>
      </c>
      <c r="W20" s="76">
        <v>-2</v>
      </c>
    </row>
    <row r="21" spans="2:23" x14ac:dyDescent="0.35">
      <c r="B21" s="13" t="s">
        <v>103</v>
      </c>
      <c r="C21" s="21">
        <v>-12</v>
      </c>
      <c r="D21" s="21">
        <v>-9</v>
      </c>
      <c r="E21" s="21">
        <v>0</v>
      </c>
      <c r="F21" s="21">
        <v>0</v>
      </c>
      <c r="G21" s="21">
        <v>-30</v>
      </c>
      <c r="H21" s="21">
        <v>-574</v>
      </c>
      <c r="I21" s="21">
        <v>-153</v>
      </c>
      <c r="J21" s="21">
        <v>-73</v>
      </c>
      <c r="K21" s="21">
        <v>199</v>
      </c>
      <c r="L21" s="21">
        <v>-194</v>
      </c>
      <c r="M21" s="21">
        <v>-20</v>
      </c>
      <c r="N21" s="21">
        <v>-25</v>
      </c>
      <c r="O21" s="21">
        <v>-14.744299999999996</v>
      </c>
      <c r="P21" s="21">
        <v>-83.935800000000015</v>
      </c>
      <c r="Q21" s="21">
        <v>-50.49245333333333</v>
      </c>
      <c r="R21" s="21">
        <v>-37.941990000000018</v>
      </c>
      <c r="S21" s="21">
        <v>-77</v>
      </c>
      <c r="T21" s="21">
        <v>-150.56555666666662</v>
      </c>
      <c r="U21" s="18">
        <v>-40</v>
      </c>
      <c r="V21" s="18">
        <v>-133</v>
      </c>
      <c r="W21" s="18">
        <v>-569</v>
      </c>
    </row>
    <row r="22" spans="2:23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18">
        <v>9</v>
      </c>
      <c r="V22" s="18">
        <v>182</v>
      </c>
      <c r="W22" s="18">
        <v>-260</v>
      </c>
    </row>
    <row r="23" spans="2:23" x14ac:dyDescent="0.35">
      <c r="B23" s="19" t="s">
        <v>104</v>
      </c>
      <c r="C23" s="30">
        <v>-642</v>
      </c>
      <c r="D23" s="30">
        <v>-1457</v>
      </c>
      <c r="E23" s="30">
        <v>-1980</v>
      </c>
      <c r="F23" s="30">
        <v>-4052</v>
      </c>
      <c r="G23" s="30">
        <v>-871</v>
      </c>
      <c r="H23" s="30">
        <v>-1095</v>
      </c>
      <c r="I23" s="30">
        <v>-745</v>
      </c>
      <c r="J23" s="30">
        <v>6038</v>
      </c>
      <c r="K23" s="30">
        <v>-1644</v>
      </c>
      <c r="L23" s="30">
        <v>-5519.0055400000001</v>
      </c>
      <c r="M23" s="30">
        <v>-815</v>
      </c>
      <c r="N23" s="30">
        <v>-988</v>
      </c>
      <c r="O23" s="30">
        <v>-3157.769099776905</v>
      </c>
      <c r="P23" s="30">
        <v>-2100.282207789629</v>
      </c>
      <c r="Q23" s="30">
        <v>-97.737976327427262</v>
      </c>
      <c r="R23" s="30">
        <v>-1246.9920375588997</v>
      </c>
      <c r="S23" s="30">
        <v>-190</v>
      </c>
      <c r="T23" s="30">
        <v>-403.26998611367304</v>
      </c>
      <c r="U23" s="30">
        <v>-438</v>
      </c>
      <c r="V23" s="30">
        <v>-1000</v>
      </c>
      <c r="W23" s="30">
        <v>-455</v>
      </c>
    </row>
    <row r="24" spans="2:23" x14ac:dyDescent="0.35">
      <c r="C24" s="41"/>
      <c r="D24" s="41">
        <v>0</v>
      </c>
      <c r="E24" s="41"/>
      <c r="F24" s="41"/>
      <c r="G24" s="41"/>
      <c r="H24" s="41"/>
      <c r="I24" s="41"/>
      <c r="J24" s="41"/>
      <c r="K24" s="41"/>
      <c r="L24" s="41">
        <v>0</v>
      </c>
      <c r="M24" s="41"/>
      <c r="N24" s="41"/>
      <c r="O24" s="41"/>
      <c r="P24" s="41">
        <v>0</v>
      </c>
      <c r="Q24" s="41"/>
      <c r="R24" s="41"/>
      <c r="S24" s="41"/>
      <c r="T24" s="41"/>
      <c r="U24" s="41"/>
      <c r="V24" s="41"/>
      <c r="W24" s="41"/>
    </row>
    <row r="25" spans="2:23" x14ac:dyDescent="0.35">
      <c r="B25" s="13" t="s">
        <v>105</v>
      </c>
      <c r="C25" s="41">
        <v>-12</v>
      </c>
      <c r="D25" s="41">
        <v>-159</v>
      </c>
      <c r="E25" s="41">
        <v>-299</v>
      </c>
      <c r="F25" s="41">
        <v>-325</v>
      </c>
      <c r="G25" s="41">
        <v>-302</v>
      </c>
      <c r="H25" s="41">
        <v>164</v>
      </c>
      <c r="I25" s="41">
        <v>-194</v>
      </c>
      <c r="J25" s="41">
        <v>-141</v>
      </c>
      <c r="K25" s="41">
        <v>-33</v>
      </c>
      <c r="L25" s="41">
        <v>-29</v>
      </c>
      <c r="M25" s="41">
        <v>-106</v>
      </c>
      <c r="N25" s="41">
        <v>-109</v>
      </c>
      <c r="O25" s="66">
        <v>-154.80586999999997</v>
      </c>
      <c r="P25" s="66">
        <v>91.176809999999932</v>
      </c>
      <c r="Q25" s="66">
        <v>-217.43462101792215</v>
      </c>
      <c r="R25" s="66">
        <v>-214</v>
      </c>
      <c r="S25" s="66">
        <v>-88</v>
      </c>
      <c r="T25" s="66">
        <v>-249.56537898207785</v>
      </c>
      <c r="U25" s="21">
        <v>-399</v>
      </c>
      <c r="V25" s="21">
        <v>7</v>
      </c>
      <c r="W25" s="21">
        <v>-218</v>
      </c>
    </row>
    <row r="26" spans="2:23" x14ac:dyDescent="0.35">
      <c r="B26" s="37" t="s">
        <v>106</v>
      </c>
      <c r="C26" s="49">
        <v>-559.66021000000001</v>
      </c>
      <c r="D26" s="49">
        <v>-1385.1326100000001</v>
      </c>
      <c r="E26" s="49">
        <v>-1756.15958999999</v>
      </c>
      <c r="F26" s="49">
        <v>-4161.8910699999997</v>
      </c>
      <c r="G26" s="49">
        <v>-798.60914999999795</v>
      </c>
      <c r="H26" s="49">
        <v>-2026.1743300000001</v>
      </c>
      <c r="I26" s="49">
        <v>-514</v>
      </c>
      <c r="J26" s="49">
        <v>4998</v>
      </c>
      <c r="K26" s="49">
        <v>-389</v>
      </c>
      <c r="L26" s="49">
        <v>-2698</v>
      </c>
      <c r="M26" s="49">
        <v>-685.98950000000059</v>
      </c>
      <c r="N26" s="49">
        <v>-854.0000000000008</v>
      </c>
      <c r="O26" s="49">
        <v>-2988.2861599999978</v>
      </c>
      <c r="P26" s="49">
        <v>-2511.7100899999969</v>
      </c>
      <c r="Q26" s="49">
        <v>96.907748383208883</v>
      </c>
      <c r="R26" s="49">
        <v>-983</v>
      </c>
      <c r="S26" s="49">
        <v>-123.81</v>
      </c>
      <c r="T26" s="49">
        <v>-66.097748383208938</v>
      </c>
      <c r="U26" s="49">
        <v>-21.998999999999999</v>
      </c>
      <c r="V26" s="49">
        <v>-1042</v>
      </c>
      <c r="W26" s="49">
        <v>594</v>
      </c>
    </row>
    <row r="27" spans="2:23" x14ac:dyDescent="0.35">
      <c r="B27" s="46" t="s">
        <v>107</v>
      </c>
      <c r="C27" s="49">
        <v>-559.66021000000001</v>
      </c>
      <c r="D27" s="49">
        <v>-1385.1326100000001</v>
      </c>
      <c r="E27" s="49">
        <v>-1756.15958999999</v>
      </c>
      <c r="F27" s="49">
        <v>-4161.8910699999997</v>
      </c>
      <c r="G27" s="49">
        <v>-798.60914999999795</v>
      </c>
      <c r="H27" s="49">
        <v>-2026.1743300000001</v>
      </c>
      <c r="I27" s="49">
        <v>-514</v>
      </c>
      <c r="J27" s="49">
        <v>4998</v>
      </c>
      <c r="K27" s="49">
        <v>-389</v>
      </c>
      <c r="L27" s="49">
        <v>-2698</v>
      </c>
      <c r="M27" s="49">
        <v>-685.98950000000059</v>
      </c>
      <c r="N27" s="49">
        <v>-854.0000000000008</v>
      </c>
      <c r="O27" s="49">
        <v>-2988.2861599999978</v>
      </c>
      <c r="P27" s="49">
        <v>-2511.7100899999969</v>
      </c>
      <c r="Q27" s="49">
        <v>96.907748383208883</v>
      </c>
      <c r="R27" s="49">
        <v>-984</v>
      </c>
      <c r="S27" s="49">
        <v>-123.81</v>
      </c>
      <c r="T27" s="49">
        <v>-65</v>
      </c>
      <c r="U27" s="49">
        <v>-21.998999999999999</v>
      </c>
      <c r="V27" s="49">
        <v>-490</v>
      </c>
      <c r="W27" s="49">
        <v>514.01280000002362</v>
      </c>
    </row>
    <row r="28" spans="2:23" x14ac:dyDescent="0.35">
      <c r="P28" s="18">
        <f>SUM(M26:P26)</f>
        <v>-7039.9857499999962</v>
      </c>
      <c r="U28" s="18"/>
      <c r="V28" s="18"/>
      <c r="W28" s="18"/>
    </row>
    <row r="29" spans="2:23" x14ac:dyDescent="0.35">
      <c r="B29" s="25" t="s">
        <v>108</v>
      </c>
    </row>
    <row r="30" spans="2:23" x14ac:dyDescent="0.35">
      <c r="B30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533F-4AB6-4BF2-BD79-B83A44E235FA}">
  <sheetPr>
    <tabColor rgb="FF071D49"/>
  </sheetPr>
  <dimension ref="B2:AG31"/>
  <sheetViews>
    <sheetView zoomScaleNormal="100" workbookViewId="0">
      <pane xSplit="2" topLeftCell="AC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7.7265625" style="13" customWidth="1"/>
    <col min="3" max="5" width="13.1796875" style="13" customWidth="1"/>
    <col min="6" max="6" width="14.1796875" style="13" customWidth="1"/>
    <col min="7" max="33" width="13.1796875" style="13" customWidth="1"/>
    <col min="34" max="16384" width="8.7265625" style="13"/>
  </cols>
  <sheetData>
    <row r="2" spans="2:33" ht="31.5" x14ac:dyDescent="0.5">
      <c r="B2" s="12" t="s">
        <v>195</v>
      </c>
      <c r="AE2" s="100" t="s">
        <v>261</v>
      </c>
      <c r="AF2" s="100"/>
      <c r="AG2" s="100"/>
    </row>
    <row r="4" spans="2:33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</row>
    <row r="5" spans="2:33" x14ac:dyDescent="0.35">
      <c r="B5" s="13" t="s">
        <v>233</v>
      </c>
      <c r="C5" s="21">
        <v>3779</v>
      </c>
      <c r="D5" s="21">
        <v>4293</v>
      </c>
      <c r="E5" s="21">
        <v>4692</v>
      </c>
      <c r="F5" s="18">
        <v>5208</v>
      </c>
      <c r="G5" s="21">
        <v>7206</v>
      </c>
      <c r="H5" s="21">
        <v>9495</v>
      </c>
      <c r="I5" s="21">
        <v>8855</v>
      </c>
      <c r="J5" s="21">
        <v>9648</v>
      </c>
      <c r="K5" s="21">
        <v>8781</v>
      </c>
      <c r="L5" s="21">
        <v>9793</v>
      </c>
      <c r="M5" s="21">
        <v>21931</v>
      </c>
      <c r="N5" s="21">
        <v>28939</v>
      </c>
      <c r="O5" s="21">
        <v>34553</v>
      </c>
      <c r="P5" s="21">
        <v>53472</v>
      </c>
      <c r="Q5" s="21">
        <v>68763</v>
      </c>
      <c r="R5" s="21">
        <v>57447</v>
      </c>
      <c r="S5" s="21">
        <v>84930</v>
      </c>
      <c r="T5" s="21">
        <v>139325</v>
      </c>
      <c r="U5" s="21">
        <v>116663</v>
      </c>
      <c r="V5" s="21">
        <v>159787.67204999976</v>
      </c>
      <c r="W5" s="21">
        <v>134014</v>
      </c>
      <c r="X5" s="21">
        <v>152165</v>
      </c>
      <c r="Y5" s="21">
        <v>176646.99361</v>
      </c>
      <c r="Z5" s="21">
        <v>172483.24153999996</v>
      </c>
      <c r="AA5" s="21">
        <v>185743.58861000004</v>
      </c>
      <c r="AB5" s="21">
        <v>205609.02475999994</v>
      </c>
      <c r="AC5" s="21">
        <v>205702</v>
      </c>
      <c r="AD5" s="21">
        <v>223000.38663000002</v>
      </c>
      <c r="AE5" s="101"/>
      <c r="AF5" s="101"/>
      <c r="AG5" s="101"/>
    </row>
    <row r="6" spans="2:33" x14ac:dyDescent="0.35">
      <c r="B6" s="13" t="s">
        <v>93</v>
      </c>
      <c r="C6" s="41">
        <v>0</v>
      </c>
      <c r="D6" s="41">
        <v>0</v>
      </c>
      <c r="E6" s="41">
        <v>0</v>
      </c>
      <c r="F6" s="41">
        <v>0</v>
      </c>
      <c r="G6" s="41">
        <v>38</v>
      </c>
      <c r="H6" s="41">
        <v>0</v>
      </c>
      <c r="I6" s="41">
        <v>116</v>
      </c>
      <c r="J6" s="41">
        <v>0</v>
      </c>
      <c r="K6" s="41">
        <v>0</v>
      </c>
      <c r="L6" s="41">
        <v>26</v>
      </c>
      <c r="M6" s="41">
        <v>7</v>
      </c>
      <c r="N6" s="41">
        <v>-33</v>
      </c>
      <c r="O6" s="41">
        <v>0</v>
      </c>
      <c r="P6" s="41">
        <v>0</v>
      </c>
      <c r="Q6" s="41">
        <v>0</v>
      </c>
      <c r="R6" s="41">
        <v>338</v>
      </c>
      <c r="S6" s="41">
        <v>0</v>
      </c>
      <c r="T6" s="41"/>
      <c r="U6" s="41"/>
      <c r="V6" s="41"/>
      <c r="W6" s="41"/>
      <c r="X6" s="41"/>
      <c r="Y6" s="41"/>
      <c r="Z6" s="41"/>
      <c r="AA6" s="41">
        <v>-685</v>
      </c>
      <c r="AB6" s="41">
        <v>-648</v>
      </c>
      <c r="AC6" s="41">
        <v>-914</v>
      </c>
      <c r="AD6" s="41">
        <v>-7200</v>
      </c>
      <c r="AE6" s="101"/>
      <c r="AF6" s="101"/>
      <c r="AG6" s="101"/>
    </row>
    <row r="7" spans="2:33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216045</v>
      </c>
      <c r="AF7" s="21">
        <v>223067</v>
      </c>
      <c r="AG7" s="21">
        <v>244335</v>
      </c>
    </row>
    <row r="8" spans="2:33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</row>
    <row r="9" spans="2:33" x14ac:dyDescent="0.35">
      <c r="B9" s="13" t="s">
        <v>194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428</v>
      </c>
    </row>
    <row r="10" spans="2:33" x14ac:dyDescent="0.35">
      <c r="B10" s="19" t="s">
        <v>94</v>
      </c>
      <c r="C10" s="30">
        <v>3779</v>
      </c>
      <c r="D10" s="30">
        <v>4293</v>
      </c>
      <c r="E10" s="30">
        <v>4692</v>
      </c>
      <c r="F10" s="20">
        <v>5208</v>
      </c>
      <c r="G10" s="30">
        <v>7244</v>
      </c>
      <c r="H10" s="30">
        <v>9495</v>
      </c>
      <c r="I10" s="30">
        <v>8971</v>
      </c>
      <c r="J10" s="30">
        <v>9648</v>
      </c>
      <c r="K10" s="30">
        <v>8781</v>
      </c>
      <c r="L10" s="30">
        <v>9819</v>
      </c>
      <c r="M10" s="30">
        <v>21938</v>
      </c>
      <c r="N10" s="30">
        <v>28906</v>
      </c>
      <c r="O10" s="30">
        <v>34553</v>
      </c>
      <c r="P10" s="30">
        <v>53472</v>
      </c>
      <c r="Q10" s="30">
        <v>68763</v>
      </c>
      <c r="R10" s="30">
        <v>57785</v>
      </c>
      <c r="S10" s="30">
        <v>84930</v>
      </c>
      <c r="T10" s="30">
        <v>139325</v>
      </c>
      <c r="U10" s="30">
        <v>116663</v>
      </c>
      <c r="V10" s="30">
        <v>159787.67204999976</v>
      </c>
      <c r="W10" s="30">
        <v>134014</v>
      </c>
      <c r="X10" s="30">
        <v>152165</v>
      </c>
      <c r="Y10" s="30">
        <v>176646.99361</v>
      </c>
      <c r="Z10" s="30">
        <v>172483.24153999996</v>
      </c>
      <c r="AA10" s="30">
        <v>185058.58861000004</v>
      </c>
      <c r="AB10" s="30">
        <v>204961.02475999994</v>
      </c>
      <c r="AC10" s="30">
        <v>204788</v>
      </c>
      <c r="AD10" s="30">
        <v>215800.38663000002</v>
      </c>
      <c r="AE10" s="30">
        <v>216045</v>
      </c>
      <c r="AF10" s="30">
        <v>223067</v>
      </c>
      <c r="AG10" s="30">
        <v>244763</v>
      </c>
    </row>
    <row r="11" spans="2:33" x14ac:dyDescent="0.35">
      <c r="B11" s="13" t="s">
        <v>255</v>
      </c>
      <c r="C11" s="21">
        <v>-3348</v>
      </c>
      <c r="D11" s="21">
        <v>-3544</v>
      </c>
      <c r="E11" s="21">
        <v>-4050</v>
      </c>
      <c r="F11" s="18">
        <v>-4229</v>
      </c>
      <c r="G11" s="21">
        <v>-5940</v>
      </c>
      <c r="H11" s="21">
        <v>-8407</v>
      </c>
      <c r="I11" s="21">
        <v>-7726</v>
      </c>
      <c r="J11" s="21">
        <v>-8213</v>
      </c>
      <c r="K11" s="21">
        <v>-7232</v>
      </c>
      <c r="L11" s="21">
        <v>-8478</v>
      </c>
      <c r="M11" s="21">
        <v>-20253</v>
      </c>
      <c r="N11" s="21">
        <v>-26605</v>
      </c>
      <c r="O11" s="21">
        <v>-30989</v>
      </c>
      <c r="P11" s="21">
        <v>-49065</v>
      </c>
      <c r="Q11" s="21">
        <v>-60437</v>
      </c>
      <c r="R11" s="21">
        <v>-66826</v>
      </c>
      <c r="S11" s="21">
        <v>-82247</v>
      </c>
      <c r="T11" s="21">
        <v>-127119</v>
      </c>
      <c r="U11" s="21">
        <v>-111086</v>
      </c>
      <c r="V11" s="21">
        <v>-162220.64512999996</v>
      </c>
      <c r="W11" s="21">
        <v>-125870</v>
      </c>
      <c r="X11" s="21">
        <v>-139674</v>
      </c>
      <c r="Y11" s="21"/>
      <c r="Z11" s="21">
        <v>-319341.35724000039</v>
      </c>
      <c r="AA11" s="21">
        <v>-170995.44725999999</v>
      </c>
      <c r="AB11" s="21">
        <v>-187126.07461000001</v>
      </c>
      <c r="AC11" s="21">
        <v>-183416</v>
      </c>
      <c r="AD11" s="21">
        <v>-205992.47813</v>
      </c>
      <c r="AE11" s="101"/>
      <c r="AF11" s="101"/>
      <c r="AG11" s="101"/>
    </row>
    <row r="12" spans="2:33" x14ac:dyDescent="0.35">
      <c r="B12" s="13" t="s">
        <v>254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-338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/>
      <c r="Z12" s="41">
        <v>166</v>
      </c>
      <c r="AA12" s="41">
        <v>684</v>
      </c>
      <c r="AB12" s="41">
        <v>649</v>
      </c>
      <c r="AC12" s="41">
        <v>914</v>
      </c>
      <c r="AD12" s="41">
        <v>6653</v>
      </c>
      <c r="AE12" s="102"/>
      <c r="AF12" s="102"/>
      <c r="AG12" s="102"/>
    </row>
    <row r="13" spans="2:33" x14ac:dyDescent="0.35">
      <c r="B13" s="13" t="s">
        <v>95</v>
      </c>
      <c r="C13" s="21">
        <v>-3348</v>
      </c>
      <c r="D13" s="21">
        <v>-3544</v>
      </c>
      <c r="E13" s="21">
        <v>-4050</v>
      </c>
      <c r="F13" s="18">
        <v>-4229</v>
      </c>
      <c r="G13" s="21">
        <v>-5940</v>
      </c>
      <c r="H13" s="21">
        <v>-8407</v>
      </c>
      <c r="I13" s="21">
        <v>-7726</v>
      </c>
      <c r="J13" s="21">
        <v>-8213</v>
      </c>
      <c r="K13" s="21">
        <v>-7232</v>
      </c>
      <c r="L13" s="21">
        <v>-8478</v>
      </c>
      <c r="M13" s="21">
        <v>-20253</v>
      </c>
      <c r="N13" s="21">
        <v>-26605</v>
      </c>
      <c r="O13" s="21">
        <v>-30989</v>
      </c>
      <c r="P13" s="21">
        <v>-49065</v>
      </c>
      <c r="Q13" s="21">
        <v>-60437</v>
      </c>
      <c r="R13" s="21">
        <v>-67164</v>
      </c>
      <c r="S13" s="21">
        <v>-82247</v>
      </c>
      <c r="T13" s="21">
        <v>-127119</v>
      </c>
      <c r="U13" s="21">
        <v>-111086</v>
      </c>
      <c r="V13" s="21">
        <v>-162220.64512999996</v>
      </c>
      <c r="W13" s="21">
        <v>-125870</v>
      </c>
      <c r="X13" s="21">
        <v>-139674</v>
      </c>
      <c r="Y13" s="21">
        <v>-170994.09938999999</v>
      </c>
      <c r="Z13" s="21">
        <v>-148181.2578500004</v>
      </c>
      <c r="AA13" s="21">
        <v>-170311.44725999999</v>
      </c>
      <c r="AB13" s="21">
        <v>-186477.07461000001</v>
      </c>
      <c r="AC13" s="21">
        <v>-182502</v>
      </c>
      <c r="AD13" s="21">
        <v>-199339.47813</v>
      </c>
      <c r="AE13" s="21">
        <v>-196860</v>
      </c>
      <c r="AF13" s="21">
        <v>-203205</v>
      </c>
      <c r="AG13" s="21">
        <v>-227785</v>
      </c>
    </row>
    <row r="14" spans="2:33" x14ac:dyDescent="0.35">
      <c r="B14" s="19" t="s">
        <v>96</v>
      </c>
      <c r="C14" s="30">
        <v>431</v>
      </c>
      <c r="D14" s="50">
        <v>749</v>
      </c>
      <c r="E14" s="50">
        <v>642</v>
      </c>
      <c r="F14" s="20">
        <v>979</v>
      </c>
      <c r="G14" s="58">
        <v>1304</v>
      </c>
      <c r="H14" s="58">
        <v>1088</v>
      </c>
      <c r="I14" s="58">
        <v>1245</v>
      </c>
      <c r="J14" s="58">
        <v>1435</v>
      </c>
      <c r="K14" s="30">
        <v>1549</v>
      </c>
      <c r="L14" s="30">
        <v>1341</v>
      </c>
      <c r="M14" s="30">
        <v>1685</v>
      </c>
      <c r="N14" s="30">
        <v>2301</v>
      </c>
      <c r="O14" s="30">
        <v>3564</v>
      </c>
      <c r="P14" s="30">
        <v>4407</v>
      </c>
      <c r="Q14" s="30">
        <v>8326</v>
      </c>
      <c r="R14" s="30">
        <v>-9379</v>
      </c>
      <c r="S14" s="30">
        <v>2683</v>
      </c>
      <c r="T14" s="30">
        <v>12206</v>
      </c>
      <c r="U14" s="30">
        <v>5577</v>
      </c>
      <c r="V14" s="30">
        <v>-2432.9730800001998</v>
      </c>
      <c r="W14" s="30">
        <v>8144</v>
      </c>
      <c r="X14" s="30">
        <v>12491</v>
      </c>
      <c r="Y14" s="30">
        <v>5652.8942200000165</v>
      </c>
      <c r="Z14" s="30">
        <v>24301.983689999557</v>
      </c>
      <c r="AA14" s="30">
        <v>14747.141350000049</v>
      </c>
      <c r="AB14" s="30">
        <v>18483.950149999931</v>
      </c>
      <c r="AC14" s="30">
        <v>22286</v>
      </c>
      <c r="AD14" s="30">
        <v>16460.90850000002</v>
      </c>
      <c r="AE14" s="30">
        <v>19185</v>
      </c>
      <c r="AF14" s="30">
        <v>19862</v>
      </c>
      <c r="AG14" s="30">
        <v>16978</v>
      </c>
    </row>
    <row r="15" spans="2:33" x14ac:dyDescent="0.35">
      <c r="B15" s="13" t="s">
        <v>97</v>
      </c>
      <c r="C15" s="41">
        <v>0</v>
      </c>
      <c r="D15" s="41">
        <v>0</v>
      </c>
      <c r="E15" s="41">
        <v>1</v>
      </c>
      <c r="F15" s="18">
        <v>41</v>
      </c>
      <c r="G15" s="41">
        <v>1</v>
      </c>
      <c r="H15" s="41">
        <v>0</v>
      </c>
      <c r="I15" s="41">
        <v>12</v>
      </c>
      <c r="J15" s="41">
        <v>2</v>
      </c>
      <c r="K15" s="41">
        <v>0</v>
      </c>
      <c r="L15" s="41">
        <v>14</v>
      </c>
      <c r="M15" s="41">
        <v>162</v>
      </c>
      <c r="N15" s="41">
        <v>-162</v>
      </c>
      <c r="O15" s="41">
        <v>1</v>
      </c>
      <c r="P15" s="41">
        <v>6</v>
      </c>
      <c r="Q15" s="41">
        <v>41</v>
      </c>
      <c r="R15" s="41">
        <v>10</v>
      </c>
      <c r="S15" s="41">
        <v>18</v>
      </c>
      <c r="T15" s="41">
        <v>49</v>
      </c>
      <c r="U15" s="41">
        <v>20</v>
      </c>
      <c r="V15" s="41">
        <v>0</v>
      </c>
      <c r="W15" s="41">
        <v>79</v>
      </c>
      <c r="X15" s="41">
        <v>1</v>
      </c>
      <c r="Y15" s="41">
        <v>0</v>
      </c>
      <c r="Z15" s="41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4587</v>
      </c>
    </row>
    <row r="16" spans="2:33" x14ac:dyDescent="0.35">
      <c r="B16" s="13" t="s">
        <v>98</v>
      </c>
      <c r="C16" s="21">
        <v>-1245</v>
      </c>
      <c r="D16" s="21">
        <v>-1490</v>
      </c>
      <c r="E16" s="21">
        <v>-1429</v>
      </c>
      <c r="F16" s="18">
        <v>-1741</v>
      </c>
      <c r="G16" s="21">
        <v>-1535</v>
      </c>
      <c r="H16" s="21">
        <v>-1982</v>
      </c>
      <c r="I16" s="21">
        <v>-1586</v>
      </c>
      <c r="J16" s="21">
        <v>-2455</v>
      </c>
      <c r="K16" s="21">
        <v>-2045</v>
      </c>
      <c r="L16" s="21">
        <v>-1962</v>
      </c>
      <c r="M16" s="21">
        <v>-3039</v>
      </c>
      <c r="N16" s="21">
        <v>-3917</v>
      </c>
      <c r="O16" s="21">
        <v>-4629</v>
      </c>
      <c r="P16" s="21">
        <v>-5120</v>
      </c>
      <c r="Q16" s="21">
        <v>-7556</v>
      </c>
      <c r="R16" s="21">
        <v>6137</v>
      </c>
      <c r="S16" s="21">
        <v>-2826</v>
      </c>
      <c r="T16" s="21">
        <v>-13375</v>
      </c>
      <c r="U16" s="21">
        <v>-6673</v>
      </c>
      <c r="V16" s="21">
        <v>442.68481000000247</v>
      </c>
      <c r="W16" s="21">
        <v>-12138</v>
      </c>
      <c r="X16" s="21">
        <v>-14081</v>
      </c>
      <c r="Y16" s="21">
        <v>-7503.8998100000026</v>
      </c>
      <c r="Z16" s="21">
        <v>-25929.259950000014</v>
      </c>
      <c r="AA16" s="21">
        <v>-17909.81078</v>
      </c>
      <c r="AB16" s="21">
        <v>-19101.274369999999</v>
      </c>
      <c r="AC16" s="21">
        <v>-21777</v>
      </c>
      <c r="AD16" s="21">
        <v>-16242.914850000001</v>
      </c>
      <c r="AE16" s="21">
        <v>-21128</v>
      </c>
      <c r="AF16" s="21">
        <v>-21926</v>
      </c>
      <c r="AG16" s="21">
        <v>-22221</v>
      </c>
    </row>
    <row r="17" spans="2:33" x14ac:dyDescent="0.35">
      <c r="B17" s="13" t="s">
        <v>99</v>
      </c>
      <c r="C17" s="41">
        <v>0</v>
      </c>
      <c r="D17" s="41">
        <v>17</v>
      </c>
      <c r="E17" s="41">
        <v>8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49</v>
      </c>
      <c r="X17" s="21">
        <v>115</v>
      </c>
      <c r="Y17" s="21">
        <v>239.59053000000006</v>
      </c>
      <c r="Z17" s="21">
        <v>702.11892999999998</v>
      </c>
      <c r="AA17" s="21">
        <v>81.592130000000012</v>
      </c>
      <c r="AB17" s="21">
        <v>262.12885999999997</v>
      </c>
      <c r="AC17" s="21">
        <v>120</v>
      </c>
      <c r="AD17" s="21">
        <v>250.27901000000003</v>
      </c>
      <c r="AE17" s="21">
        <v>4</v>
      </c>
      <c r="AF17" s="21">
        <v>25</v>
      </c>
      <c r="AG17" s="21">
        <v>88</v>
      </c>
    </row>
    <row r="18" spans="2:33" x14ac:dyDescent="0.35">
      <c r="B18" s="13" t="s">
        <v>100</v>
      </c>
      <c r="C18" s="41">
        <v>0</v>
      </c>
      <c r="D18" s="41">
        <v>-1</v>
      </c>
      <c r="E18" s="41">
        <v>-967</v>
      </c>
      <c r="F18" s="18">
        <v>-41</v>
      </c>
      <c r="G18" s="41">
        <v>-5</v>
      </c>
      <c r="H18" s="41">
        <v>0</v>
      </c>
      <c r="I18" s="41">
        <v>0</v>
      </c>
      <c r="J18" s="41">
        <v>-54</v>
      </c>
      <c r="K18" s="41">
        <v>-6</v>
      </c>
      <c r="L18" s="41">
        <v>-6</v>
      </c>
      <c r="M18" s="41">
        <v>0</v>
      </c>
      <c r="N18" s="41">
        <v>-11</v>
      </c>
      <c r="O18" s="41">
        <v>-10</v>
      </c>
      <c r="P18" s="41">
        <v>-24</v>
      </c>
      <c r="Q18" s="41">
        <v>-34</v>
      </c>
      <c r="R18" s="41">
        <v>18</v>
      </c>
      <c r="S18" s="41">
        <v>-74</v>
      </c>
      <c r="T18" s="41">
        <v>-60</v>
      </c>
      <c r="U18" s="41">
        <v>-71</v>
      </c>
      <c r="V18" s="41">
        <v>-39</v>
      </c>
      <c r="W18" s="41">
        <v>-418</v>
      </c>
      <c r="X18" s="41">
        <v>-261</v>
      </c>
      <c r="Y18" s="66">
        <v>-574.1861100000001</v>
      </c>
      <c r="Z18" s="66">
        <v>-113.56191000000035</v>
      </c>
      <c r="AA18" s="66">
        <v>-79.370239999999995</v>
      </c>
      <c r="AB18" s="66">
        <v>-1053.3901000000001</v>
      </c>
      <c r="AC18" s="66">
        <v>-335</v>
      </c>
      <c r="AD18" s="66">
        <v>-730.23965999999996</v>
      </c>
      <c r="AE18" s="21">
        <v>-2</v>
      </c>
      <c r="AF18" s="21">
        <v>-32</v>
      </c>
      <c r="AG18" s="21">
        <v>-15</v>
      </c>
    </row>
    <row r="19" spans="2:33" x14ac:dyDescent="0.35">
      <c r="B19" s="19" t="s">
        <v>101</v>
      </c>
      <c r="C19" s="30">
        <v>-814</v>
      </c>
      <c r="D19" s="50">
        <v>-725</v>
      </c>
      <c r="E19" s="30">
        <v>-1745</v>
      </c>
      <c r="F19" s="20">
        <v>-762</v>
      </c>
      <c r="G19" s="30">
        <v>-235</v>
      </c>
      <c r="H19" s="30">
        <v>-894</v>
      </c>
      <c r="I19" s="30">
        <v>-329</v>
      </c>
      <c r="J19" s="30">
        <v>-1072</v>
      </c>
      <c r="K19" s="30">
        <v>-502</v>
      </c>
      <c r="L19" s="30">
        <v>-613</v>
      </c>
      <c r="M19" s="30">
        <v>-1192</v>
      </c>
      <c r="N19" s="30">
        <v>-1789</v>
      </c>
      <c r="O19" s="30">
        <v>-1074</v>
      </c>
      <c r="P19" s="30">
        <v>-731</v>
      </c>
      <c r="Q19" s="30">
        <v>777</v>
      </c>
      <c r="R19" s="30">
        <v>-3214</v>
      </c>
      <c r="S19" s="30">
        <v>-199</v>
      </c>
      <c r="T19" s="30">
        <v>-1180</v>
      </c>
      <c r="U19" s="30">
        <v>-1147</v>
      </c>
      <c r="V19" s="30">
        <v>-2029.8723300001966</v>
      </c>
      <c r="W19" s="30">
        <v>-4284</v>
      </c>
      <c r="X19" s="30">
        <v>-1735</v>
      </c>
      <c r="Y19" s="30">
        <v>-2185.6011699999854</v>
      </c>
      <c r="Z19" s="30">
        <v>-1038.7192400004587</v>
      </c>
      <c r="AA19" s="30">
        <v>-3160.447539999951</v>
      </c>
      <c r="AB19" s="30">
        <v>-1408.5854600000678</v>
      </c>
      <c r="AC19" s="30">
        <v>294</v>
      </c>
      <c r="AD19" s="30">
        <v>-261.96699999998145</v>
      </c>
      <c r="AE19" s="30">
        <v>-1941</v>
      </c>
      <c r="AF19" s="30">
        <v>-2071</v>
      </c>
      <c r="AG19" s="30">
        <v>-583</v>
      </c>
    </row>
    <row r="20" spans="2:33" x14ac:dyDescent="0.35">
      <c r="B20" s="13" t="s">
        <v>102</v>
      </c>
      <c r="C20" s="41">
        <v>0</v>
      </c>
      <c r="D20" s="41">
        <v>0</v>
      </c>
      <c r="E20" s="41">
        <v>0</v>
      </c>
      <c r="F20" s="41">
        <v>0</v>
      </c>
      <c r="G20" s="41">
        <v>1</v>
      </c>
      <c r="H20" s="41">
        <v>1</v>
      </c>
      <c r="I20" s="41">
        <v>0</v>
      </c>
      <c r="J20" s="41">
        <v>4</v>
      </c>
      <c r="K20" s="41">
        <v>0</v>
      </c>
      <c r="L20" s="41">
        <v>4</v>
      </c>
      <c r="M20" s="41">
        <v>2</v>
      </c>
      <c r="N20" s="41">
        <v>2</v>
      </c>
      <c r="O20" s="41">
        <v>1</v>
      </c>
      <c r="P20" s="41">
        <v>9</v>
      </c>
      <c r="Q20" s="41">
        <v>6</v>
      </c>
      <c r="R20" s="41">
        <v>27</v>
      </c>
      <c r="S20" s="41">
        <v>4</v>
      </c>
      <c r="T20" s="41">
        <v>0</v>
      </c>
      <c r="U20" s="60">
        <v>4</v>
      </c>
      <c r="V20" s="60">
        <v>22</v>
      </c>
      <c r="W20" s="60">
        <v>9</v>
      </c>
      <c r="X20" s="60">
        <v>18</v>
      </c>
      <c r="Y20" s="60">
        <v>10.655360000000009</v>
      </c>
      <c r="Z20" s="60">
        <v>-37.528740000000006</v>
      </c>
      <c r="AA20" s="60">
        <v>19.617109999999997</v>
      </c>
      <c r="AB20" s="60">
        <v>34.300519999999992</v>
      </c>
      <c r="AC20" s="60">
        <v>29</v>
      </c>
      <c r="AD20" s="60">
        <v>527.08236999999997</v>
      </c>
      <c r="AE20" s="76">
        <v>34</v>
      </c>
      <c r="AF20" s="76">
        <v>31</v>
      </c>
      <c r="AG20" s="76">
        <v>36</v>
      </c>
    </row>
    <row r="21" spans="2:33" x14ac:dyDescent="0.35">
      <c r="B21" s="13" t="s">
        <v>103</v>
      </c>
      <c r="C21" s="21">
        <v>-1</v>
      </c>
      <c r="D21" s="41">
        <v>-2</v>
      </c>
      <c r="E21" s="41">
        <v>-2</v>
      </c>
      <c r="F21" s="18">
        <v>-2</v>
      </c>
      <c r="G21" s="41">
        <v>-50</v>
      </c>
      <c r="H21" s="41">
        <v>47</v>
      </c>
      <c r="I21" s="41">
        <v>-2</v>
      </c>
      <c r="J21" s="41">
        <v>0</v>
      </c>
      <c r="K21" s="41">
        <v>-3</v>
      </c>
      <c r="L21" s="41">
        <v>2</v>
      </c>
      <c r="M21" s="41">
        <v>0</v>
      </c>
      <c r="N21" s="41">
        <v>-2</v>
      </c>
      <c r="O21" s="41">
        <v>-3</v>
      </c>
      <c r="P21" s="41">
        <v>-4</v>
      </c>
      <c r="Q21" s="41">
        <v>-491</v>
      </c>
      <c r="R21" s="41">
        <v>69</v>
      </c>
      <c r="S21" s="41">
        <v>-16</v>
      </c>
      <c r="T21" s="41">
        <v>-864</v>
      </c>
      <c r="U21" s="60">
        <v>-1007</v>
      </c>
      <c r="V21" s="60">
        <v>0</v>
      </c>
      <c r="W21" s="60">
        <v>-1335</v>
      </c>
      <c r="X21" s="60">
        <v>-802</v>
      </c>
      <c r="Y21" s="60">
        <v>1770.45856</v>
      </c>
      <c r="Z21" s="60">
        <v>-6993.1454900000008</v>
      </c>
      <c r="AA21" s="60">
        <v>-2116.0679599999999</v>
      </c>
      <c r="AB21" s="60">
        <v>-2297.3346399999996</v>
      </c>
      <c r="AC21" s="60">
        <v>-1503</v>
      </c>
      <c r="AD21" s="60">
        <v>-3539.597400000001</v>
      </c>
      <c r="AE21" s="18">
        <v>-2592</v>
      </c>
      <c r="AF21" s="18">
        <v>-2582</v>
      </c>
      <c r="AG21" s="18">
        <v>-2649</v>
      </c>
    </row>
    <row r="22" spans="2:33" x14ac:dyDescent="0.35">
      <c r="B22" s="13" t="s">
        <v>262</v>
      </c>
      <c r="C22" s="21"/>
      <c r="D22" s="41"/>
      <c r="E22" s="41"/>
      <c r="F22" s="18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18">
        <v>89</v>
      </c>
      <c r="AF22" s="18">
        <v>520</v>
      </c>
      <c r="AG22" s="18">
        <v>-337</v>
      </c>
    </row>
    <row r="23" spans="2:33" x14ac:dyDescent="0.35">
      <c r="B23" s="19" t="s">
        <v>104</v>
      </c>
      <c r="C23" s="30">
        <v>-815</v>
      </c>
      <c r="D23" s="50">
        <v>-727</v>
      </c>
      <c r="E23" s="30">
        <v>-1747</v>
      </c>
      <c r="F23" s="20">
        <v>-764</v>
      </c>
      <c r="G23" s="30">
        <v>-284</v>
      </c>
      <c r="H23" s="30">
        <v>-846</v>
      </c>
      <c r="I23" s="30">
        <v>-331</v>
      </c>
      <c r="J23" s="30">
        <v>-1068</v>
      </c>
      <c r="K23" s="30">
        <v>-505</v>
      </c>
      <c r="L23" s="30">
        <v>-607</v>
      </c>
      <c r="M23" s="30">
        <v>-1190</v>
      </c>
      <c r="N23" s="30">
        <v>-1789</v>
      </c>
      <c r="O23" s="30">
        <v>-1076</v>
      </c>
      <c r="P23" s="30">
        <v>-726</v>
      </c>
      <c r="Q23" s="30">
        <v>292</v>
      </c>
      <c r="R23" s="30">
        <v>-3118</v>
      </c>
      <c r="S23" s="30">
        <v>-211</v>
      </c>
      <c r="T23" s="30">
        <v>-2044</v>
      </c>
      <c r="U23" s="30">
        <v>-2150</v>
      </c>
      <c r="V23" s="30">
        <v>-2007.6325000001962</v>
      </c>
      <c r="W23" s="30">
        <v>-5610</v>
      </c>
      <c r="X23" s="30">
        <v>-2519</v>
      </c>
      <c r="Y23" s="30">
        <v>-404.48724999998558</v>
      </c>
      <c r="Z23" s="30">
        <v>-7124.4440658118674</v>
      </c>
      <c r="AA23" s="30">
        <v>-3523.7280278544858</v>
      </c>
      <c r="AB23" s="30">
        <v>-5404.7899421455331</v>
      </c>
      <c r="AC23" s="30">
        <v>-1180</v>
      </c>
      <c r="AD23" s="30">
        <v>-3274.482029999981</v>
      </c>
      <c r="AE23" s="30">
        <v>-4410</v>
      </c>
      <c r="AF23" s="30">
        <v>-4102</v>
      </c>
      <c r="AG23" s="30">
        <v>-3533</v>
      </c>
    </row>
    <row r="24" spans="2:33" x14ac:dyDescent="0.35">
      <c r="C24" s="41"/>
      <c r="D24" s="41"/>
      <c r="E24" s="41"/>
      <c r="F24" s="18"/>
      <c r="G24" s="41"/>
      <c r="H24" s="41"/>
      <c r="I24" s="41"/>
      <c r="J24" s="41"/>
      <c r="K24" s="41"/>
      <c r="L24" s="41"/>
      <c r="M24" s="41"/>
      <c r="N24" s="41">
        <v>0</v>
      </c>
      <c r="O24" s="41"/>
      <c r="P24" s="41"/>
      <c r="Q24" s="41"/>
      <c r="R24" s="41">
        <v>0</v>
      </c>
      <c r="S24" s="41"/>
      <c r="T24" s="41"/>
      <c r="U24" s="41"/>
      <c r="V24" s="41">
        <v>0</v>
      </c>
      <c r="W24" s="41"/>
      <c r="X24" s="41"/>
      <c r="Y24" s="41"/>
      <c r="Z24" s="41"/>
      <c r="AA24" s="41"/>
      <c r="AB24" s="41"/>
      <c r="AC24" s="41"/>
      <c r="AD24" s="41">
        <v>0</v>
      </c>
      <c r="AE24" s="41"/>
      <c r="AF24" s="41"/>
      <c r="AG24" s="41"/>
    </row>
    <row r="25" spans="2:33" x14ac:dyDescent="0.35">
      <c r="B25" s="13" t="s">
        <v>105</v>
      </c>
      <c r="C25" s="41">
        <v>-99</v>
      </c>
      <c r="D25" s="41">
        <v>-102</v>
      </c>
      <c r="E25" s="41">
        <v>-105</v>
      </c>
      <c r="F25" s="18">
        <v>-39</v>
      </c>
      <c r="G25" s="41">
        <v>-26</v>
      </c>
      <c r="H25" s="41">
        <v>-342</v>
      </c>
      <c r="I25" s="41">
        <v>-189</v>
      </c>
      <c r="J25" s="41">
        <v>-256</v>
      </c>
      <c r="K25" s="41">
        <v>-225</v>
      </c>
      <c r="L25" s="41">
        <v>-264</v>
      </c>
      <c r="M25" s="41">
        <v>-540</v>
      </c>
      <c r="N25" s="41">
        <v>-553</v>
      </c>
      <c r="O25" s="41">
        <v>-804</v>
      </c>
      <c r="P25" s="41">
        <v>-991</v>
      </c>
      <c r="Q25" s="21">
        <v>-1127</v>
      </c>
      <c r="R25" s="21">
        <v>-1290</v>
      </c>
      <c r="S25" s="21">
        <v>-1558</v>
      </c>
      <c r="T25" s="21">
        <v>-1684</v>
      </c>
      <c r="U25" s="21">
        <v>-1907</v>
      </c>
      <c r="V25" s="21">
        <v>-3143.9307200000003</v>
      </c>
      <c r="W25" s="21">
        <v>-2639</v>
      </c>
      <c r="X25" s="21">
        <v>-2897</v>
      </c>
      <c r="Y25" s="21">
        <v>-3241.8819700000004</v>
      </c>
      <c r="Z25" s="21">
        <v>-3518.1891299999988</v>
      </c>
      <c r="AA25" s="21">
        <v>-3712.7398000000003</v>
      </c>
      <c r="AB25" s="21">
        <v>-4092.31484</v>
      </c>
      <c r="AC25" s="21">
        <v>-5464</v>
      </c>
      <c r="AD25" s="21">
        <v>-4830.9453600000006</v>
      </c>
      <c r="AE25" s="21">
        <v>-4528</v>
      </c>
      <c r="AF25" s="21">
        <v>-4589</v>
      </c>
      <c r="AG25" s="21">
        <v>-4497</v>
      </c>
    </row>
    <row r="26" spans="2:33" x14ac:dyDescent="0.35">
      <c r="B26" s="37" t="s">
        <v>106</v>
      </c>
      <c r="C26" s="49">
        <v>-715</v>
      </c>
      <c r="D26" s="49">
        <v>-623</v>
      </c>
      <c r="E26" s="49">
        <v>-1640</v>
      </c>
      <c r="F26" s="49">
        <v>-723</v>
      </c>
      <c r="G26" s="49">
        <v>-209</v>
      </c>
      <c r="H26" s="49">
        <v>-552</v>
      </c>
      <c r="I26" s="49">
        <v>-140</v>
      </c>
      <c r="J26" s="49">
        <v>-816</v>
      </c>
      <c r="K26" s="49">
        <v>-277</v>
      </c>
      <c r="L26" s="49">
        <v>-486.756499999997</v>
      </c>
      <c r="M26" s="49">
        <v>-828.96114999995996</v>
      </c>
      <c r="N26" s="49">
        <v>-1402.25946999998</v>
      </c>
      <c r="O26" s="49">
        <v>-276.39013000005201</v>
      </c>
      <c r="P26" s="49">
        <v>729.59199000009005</v>
      </c>
      <c r="Q26" s="49">
        <v>1413.4527800001199</v>
      </c>
      <c r="R26" s="49">
        <v>-914.03510999968796</v>
      </c>
      <c r="S26" s="49">
        <v>1352</v>
      </c>
      <c r="T26" s="49">
        <v>444</v>
      </c>
      <c r="U26" s="49">
        <v>1074.8961000000018</v>
      </c>
      <c r="V26" s="49">
        <v>1526</v>
      </c>
      <c r="W26" s="49">
        <v>-1256.8345700000018</v>
      </c>
      <c r="X26" s="49">
        <v>1161.9999999999957</v>
      </c>
      <c r="Y26" s="49">
        <v>1055.7347300000017</v>
      </c>
      <c r="Z26" s="49">
        <v>2479.7506899995551</v>
      </c>
      <c r="AA26" s="49">
        <v>552.29226000004928</v>
      </c>
      <c r="AB26" s="49">
        <v>2683</v>
      </c>
      <c r="AC26" s="49">
        <v>5758</v>
      </c>
      <c r="AD26" s="49">
        <v>4569.7077399999507</v>
      </c>
      <c r="AE26" s="49">
        <v>2587.3200000000002</v>
      </c>
      <c r="AF26" s="49">
        <v>2518</v>
      </c>
      <c r="AG26" s="49">
        <v>3914</v>
      </c>
    </row>
    <row r="27" spans="2:33" x14ac:dyDescent="0.35">
      <c r="B27" s="37" t="s">
        <v>107</v>
      </c>
      <c r="C27" s="49">
        <v>-715</v>
      </c>
      <c r="D27" s="49">
        <v>-623</v>
      </c>
      <c r="E27" s="49">
        <v>-1640</v>
      </c>
      <c r="F27" s="49">
        <v>-723</v>
      </c>
      <c r="G27" s="49">
        <v>-209</v>
      </c>
      <c r="H27" s="49">
        <v>-552</v>
      </c>
      <c r="I27" s="49">
        <v>-140</v>
      </c>
      <c r="J27" s="49">
        <v>-816</v>
      </c>
      <c r="K27" s="49">
        <v>-277</v>
      </c>
      <c r="L27" s="49">
        <v>-486.756499999997</v>
      </c>
      <c r="M27" s="49">
        <v>-828.96114999995996</v>
      </c>
      <c r="N27" s="49">
        <v>-1402.25946999998</v>
      </c>
      <c r="O27" s="49">
        <v>-276.39013000005201</v>
      </c>
      <c r="P27" s="49">
        <v>1183.48966000009</v>
      </c>
      <c r="Q27" s="49">
        <v>1413.4527800001199</v>
      </c>
      <c r="R27" s="49">
        <v>-914.03510999968796</v>
      </c>
      <c r="S27" s="49">
        <v>1352</v>
      </c>
      <c r="T27" s="49">
        <v>444</v>
      </c>
      <c r="U27" s="49">
        <v>1074.8961000000018</v>
      </c>
      <c r="V27" s="49">
        <v>1526</v>
      </c>
      <c r="W27" s="49">
        <v>-482.2765700000017</v>
      </c>
      <c r="X27" s="49">
        <v>1956.0139999999999</v>
      </c>
      <c r="Y27" s="49">
        <v>1731.6123399999899</v>
      </c>
      <c r="Z27" s="49">
        <v>3583.3010799995709</v>
      </c>
      <c r="AA27" s="49">
        <v>1462.47</v>
      </c>
      <c r="AB27" s="49">
        <v>3651</v>
      </c>
      <c r="AC27" s="49">
        <v>6743.1</v>
      </c>
      <c r="AD27" s="49">
        <v>5538</v>
      </c>
      <c r="AE27" s="49">
        <v>3578.779</v>
      </c>
      <c r="AF27" s="49">
        <v>3539</v>
      </c>
      <c r="AG27" s="49">
        <v>6541.4021800027676</v>
      </c>
    </row>
    <row r="28" spans="2:33" x14ac:dyDescent="0.35">
      <c r="AE28" s="18"/>
      <c r="AF28" s="18"/>
      <c r="AG28" s="18"/>
    </row>
    <row r="30" spans="2:33" x14ac:dyDescent="0.35">
      <c r="B30" s="25" t="s">
        <v>108</v>
      </c>
    </row>
    <row r="31" spans="2:33" x14ac:dyDescent="0.35">
      <c r="B31" s="25"/>
      <c r="H31" s="5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61D4-5422-42CB-AE33-C444B18D86FC}">
  <sheetPr>
    <tabColor rgb="FF071D49"/>
  </sheetPr>
  <dimension ref="B2:AD31"/>
  <sheetViews>
    <sheetView zoomScaleNormal="100" workbookViewId="0">
      <pane xSplit="2" topLeftCell="X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08984375" style="13" customWidth="1"/>
    <col min="3" max="28" width="13.1796875" style="13" customWidth="1"/>
    <col min="29" max="16384" width="8.7265625" style="13"/>
  </cols>
  <sheetData>
    <row r="2" spans="2:30" ht="31.5" x14ac:dyDescent="0.5">
      <c r="B2" s="12" t="s">
        <v>256</v>
      </c>
      <c r="Z2" s="100" t="s">
        <v>261</v>
      </c>
      <c r="AA2" s="100"/>
      <c r="AB2" s="100"/>
    </row>
    <row r="4" spans="2:30" ht="15" thickBot="1" x14ac:dyDescent="0.4">
      <c r="B4" s="14" t="s">
        <v>19</v>
      </c>
      <c r="C4" s="16" t="s">
        <v>138</v>
      </c>
      <c r="D4" s="16" t="s">
        <v>140</v>
      </c>
      <c r="E4" s="16" t="s">
        <v>146</v>
      </c>
      <c r="F4" s="16" t="s">
        <v>147</v>
      </c>
      <c r="G4" s="16" t="s">
        <v>149</v>
      </c>
      <c r="H4" s="16" t="s">
        <v>152</v>
      </c>
      <c r="I4" s="16" t="s">
        <v>158</v>
      </c>
      <c r="J4" s="16" t="s">
        <v>158</v>
      </c>
      <c r="K4" s="16" t="s">
        <v>159</v>
      </c>
      <c r="L4" s="16" t="s">
        <v>161</v>
      </c>
      <c r="M4" s="16" t="s">
        <v>162</v>
      </c>
      <c r="N4" s="16" t="s">
        <v>163</v>
      </c>
      <c r="O4" s="16" t="s">
        <v>166</v>
      </c>
      <c r="P4" s="16" t="s">
        <v>167</v>
      </c>
      <c r="Q4" s="16" t="s">
        <v>168</v>
      </c>
      <c r="R4" s="16" t="s">
        <v>193</v>
      </c>
      <c r="S4" s="16" t="s">
        <v>205</v>
      </c>
      <c r="T4" s="16" t="s">
        <v>214</v>
      </c>
      <c r="U4" s="16" t="s">
        <v>216</v>
      </c>
      <c r="V4" s="16" t="s">
        <v>223</v>
      </c>
      <c r="W4" s="16" t="s">
        <v>230</v>
      </c>
      <c r="X4" s="16" t="s">
        <v>235</v>
      </c>
      <c r="Y4" s="16" t="s">
        <v>244</v>
      </c>
      <c r="Z4" s="16" t="s">
        <v>260</v>
      </c>
      <c r="AA4" s="16" t="s">
        <v>275</v>
      </c>
      <c r="AB4" s="16" t="s">
        <v>282</v>
      </c>
    </row>
    <row r="5" spans="2:30" x14ac:dyDescent="0.35">
      <c r="B5" s="13" t="s">
        <v>233</v>
      </c>
      <c r="C5" s="21">
        <v>8938</v>
      </c>
      <c r="D5" s="21">
        <v>22005</v>
      </c>
      <c r="E5" s="21">
        <v>7987</v>
      </c>
      <c r="F5" s="21">
        <v>55153</v>
      </c>
      <c r="G5" s="21">
        <v>223465</v>
      </c>
      <c r="H5" s="21">
        <v>209</v>
      </c>
      <c r="I5" s="21">
        <v>9302</v>
      </c>
      <c r="J5" s="21">
        <v>9302</v>
      </c>
      <c r="K5" s="21">
        <v>22815</v>
      </c>
      <c r="L5" s="21">
        <v>33185</v>
      </c>
      <c r="M5" s="21">
        <v>39851</v>
      </c>
      <c r="N5" s="21">
        <v>18991</v>
      </c>
      <c r="O5" s="21">
        <v>43136</v>
      </c>
      <c r="P5" s="21">
        <v>50607</v>
      </c>
      <c r="Q5" s="21">
        <v>41854.499509999994</v>
      </c>
      <c r="R5" s="21">
        <v>17337</v>
      </c>
      <c r="S5" s="21">
        <v>400444</v>
      </c>
      <c r="T5" s="21">
        <v>504310.81388999999</v>
      </c>
      <c r="U5" s="21">
        <v>380352.51437000011</v>
      </c>
      <c r="V5" s="21">
        <v>133223.81498000002</v>
      </c>
      <c r="W5" s="21">
        <v>495668.73236000002</v>
      </c>
      <c r="X5" s="21">
        <v>511574</v>
      </c>
      <c r="Y5" s="21">
        <v>358792.45265999995</v>
      </c>
      <c r="Z5" s="101"/>
      <c r="AA5" s="101"/>
      <c r="AB5" s="101"/>
    </row>
    <row r="6" spans="2:30" x14ac:dyDescent="0.35">
      <c r="B6" s="13" t="s">
        <v>93</v>
      </c>
      <c r="C6" s="21">
        <v>209</v>
      </c>
      <c r="D6" s="21">
        <v>1002</v>
      </c>
      <c r="E6" s="21">
        <v>1</v>
      </c>
      <c r="F6" s="21">
        <v>373</v>
      </c>
      <c r="G6" s="21">
        <v>87712</v>
      </c>
      <c r="H6" s="21">
        <v>-88086</v>
      </c>
      <c r="I6" s="21">
        <v>395</v>
      </c>
      <c r="J6" s="21">
        <v>395</v>
      </c>
      <c r="K6" s="21">
        <v>3721</v>
      </c>
      <c r="L6" s="67">
        <v>0</v>
      </c>
      <c r="M6" s="21">
        <v>5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21">
        <v>-839</v>
      </c>
      <c r="T6" s="67">
        <v>0</v>
      </c>
      <c r="U6" s="21">
        <v>839</v>
      </c>
      <c r="V6" s="21">
        <v>-99</v>
      </c>
      <c r="W6" s="21">
        <v>-105</v>
      </c>
      <c r="X6" s="21">
        <v>-102</v>
      </c>
      <c r="Y6" s="21">
        <v>-1517</v>
      </c>
      <c r="Z6" s="101"/>
      <c r="AA6" s="101"/>
      <c r="AB6" s="101"/>
    </row>
    <row r="7" spans="2:30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>
        <v>116664</v>
      </c>
      <c r="AA7" s="21">
        <v>451740</v>
      </c>
      <c r="AB7" s="21">
        <v>515842</v>
      </c>
      <c r="AC7" s="21"/>
      <c r="AD7" s="90"/>
    </row>
    <row r="8" spans="2:30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3453.9691899999998</v>
      </c>
      <c r="U8" s="67">
        <v>1896.32845</v>
      </c>
      <c r="V8" s="67">
        <v>333.91280999999998</v>
      </c>
      <c r="W8" s="67">
        <v>4192.7011899999998</v>
      </c>
      <c r="X8" s="21">
        <v>-4527</v>
      </c>
      <c r="Y8" s="67">
        <v>0</v>
      </c>
      <c r="Z8" s="67">
        <v>0</v>
      </c>
      <c r="AA8" s="67">
        <v>0</v>
      </c>
      <c r="AB8" s="67">
        <v>0</v>
      </c>
    </row>
    <row r="9" spans="2:30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67">
        <v>0</v>
      </c>
      <c r="V9" s="21"/>
      <c r="W9" s="67"/>
      <c r="X9" s="21"/>
      <c r="Y9" s="67">
        <v>0</v>
      </c>
      <c r="Z9" s="67">
        <v>0</v>
      </c>
      <c r="AA9" s="67">
        <v>0</v>
      </c>
      <c r="AB9" s="67">
        <v>152</v>
      </c>
    </row>
    <row r="10" spans="2:30" x14ac:dyDescent="0.35">
      <c r="B10" s="19" t="s">
        <v>94</v>
      </c>
      <c r="C10" s="30">
        <v>9147</v>
      </c>
      <c r="D10" s="30">
        <v>23007</v>
      </c>
      <c r="E10" s="30">
        <v>7988</v>
      </c>
      <c r="F10" s="30">
        <v>55526</v>
      </c>
      <c r="G10" s="30">
        <v>311177</v>
      </c>
      <c r="H10" s="30">
        <v>-87877</v>
      </c>
      <c r="I10" s="30">
        <v>9697</v>
      </c>
      <c r="J10" s="30">
        <v>9697</v>
      </c>
      <c r="K10" s="30">
        <v>26536</v>
      </c>
      <c r="L10" s="30">
        <v>33185</v>
      </c>
      <c r="M10" s="30">
        <v>39856</v>
      </c>
      <c r="N10" s="30">
        <v>18991</v>
      </c>
      <c r="O10" s="30">
        <v>43136</v>
      </c>
      <c r="P10" s="30">
        <v>50607</v>
      </c>
      <c r="Q10" s="30">
        <v>41854.499509999994</v>
      </c>
      <c r="R10" s="30">
        <v>17337</v>
      </c>
      <c r="S10" s="30">
        <v>399605</v>
      </c>
      <c r="T10" s="30">
        <v>507764.78308000008</v>
      </c>
      <c r="U10" s="30">
        <v>383087.84282000002</v>
      </c>
      <c r="V10" s="30">
        <v>133458.72779000003</v>
      </c>
      <c r="W10" s="30">
        <v>499756.43355000002</v>
      </c>
      <c r="X10" s="30">
        <v>506945</v>
      </c>
      <c r="Y10" s="30">
        <v>357275.83865999995</v>
      </c>
      <c r="Z10" s="30">
        <v>116664</v>
      </c>
      <c r="AA10" s="30">
        <v>451740</v>
      </c>
      <c r="AB10" s="30">
        <v>515994</v>
      </c>
    </row>
    <row r="11" spans="2:30" x14ac:dyDescent="0.35">
      <c r="B11" s="13" t="s">
        <v>255</v>
      </c>
      <c r="C11" s="21">
        <v>-7650</v>
      </c>
      <c r="D11" s="21">
        <v>-19959</v>
      </c>
      <c r="E11" s="21">
        <v>-6859</v>
      </c>
      <c r="F11" s="21">
        <v>-53289</v>
      </c>
      <c r="G11" s="21">
        <v>-220511</v>
      </c>
      <c r="H11" s="21">
        <v>1672</v>
      </c>
      <c r="I11" s="21">
        <v>-8061</v>
      </c>
      <c r="J11" s="21">
        <v>-8061</v>
      </c>
      <c r="K11" s="21">
        <v>-20647</v>
      </c>
      <c r="L11" s="21">
        <v>-31050</v>
      </c>
      <c r="M11" s="21">
        <v>-36555</v>
      </c>
      <c r="N11" s="21">
        <v>-16946</v>
      </c>
      <c r="O11" s="21">
        <v>-39417</v>
      </c>
      <c r="P11" s="21">
        <v>-46387</v>
      </c>
      <c r="Q11" s="21">
        <v>-37594.509230000025</v>
      </c>
      <c r="R11" s="21">
        <v>-14301</v>
      </c>
      <c r="S11" s="21">
        <v>-345929</v>
      </c>
      <c r="T11" s="21"/>
      <c r="U11" s="21">
        <v>-794317.88513646275</v>
      </c>
      <c r="V11" s="21">
        <v>-86896.55020142968</v>
      </c>
      <c r="W11" s="21">
        <v>-421693.13278857025</v>
      </c>
      <c r="X11" s="21">
        <v>-493524</v>
      </c>
      <c r="Y11" s="21">
        <v>-250137.31701000006</v>
      </c>
      <c r="Z11" s="101"/>
      <c r="AA11" s="101"/>
      <c r="AB11" s="101"/>
    </row>
    <row r="12" spans="2:30" x14ac:dyDescent="0.35">
      <c r="B12" s="13" t="s">
        <v>254</v>
      </c>
      <c r="C12" s="21">
        <v>-426</v>
      </c>
      <c r="D12" s="21">
        <v>-555</v>
      </c>
      <c r="E12" s="21">
        <v>0</v>
      </c>
      <c r="F12" s="21">
        <v>-374</v>
      </c>
      <c r="G12" s="21">
        <v>-87712</v>
      </c>
      <c r="H12" s="21">
        <v>88086</v>
      </c>
      <c r="I12" s="21">
        <v>-395</v>
      </c>
      <c r="J12" s="21">
        <v>-395</v>
      </c>
      <c r="K12" s="21">
        <v>-3713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/>
      <c r="S12" s="21">
        <v>469</v>
      </c>
      <c r="T12" s="21"/>
      <c r="U12" s="21">
        <v>-22519</v>
      </c>
      <c r="V12" s="21">
        <v>3</v>
      </c>
      <c r="W12" s="21">
        <v>-2</v>
      </c>
      <c r="X12" s="21">
        <v>305</v>
      </c>
      <c r="Y12" s="21">
        <v>-30359</v>
      </c>
      <c r="Z12" s="102"/>
      <c r="AA12" s="102"/>
      <c r="AB12" s="102"/>
    </row>
    <row r="13" spans="2:30" x14ac:dyDescent="0.35">
      <c r="B13" s="13" t="s">
        <v>95</v>
      </c>
      <c r="C13" s="21">
        <v>-8076</v>
      </c>
      <c r="D13" s="21">
        <v>-20514</v>
      </c>
      <c r="E13" s="21">
        <v>-6859</v>
      </c>
      <c r="F13" s="21">
        <v>-53663</v>
      </c>
      <c r="G13" s="21">
        <v>-308223</v>
      </c>
      <c r="H13" s="21">
        <v>89758</v>
      </c>
      <c r="I13" s="21">
        <v>-8456</v>
      </c>
      <c r="J13" s="21">
        <v>-8456</v>
      </c>
      <c r="K13" s="21">
        <v>-24360</v>
      </c>
      <c r="L13" s="21">
        <v>-31050</v>
      </c>
      <c r="M13" s="21">
        <v>-36555</v>
      </c>
      <c r="N13" s="21">
        <v>-16946</v>
      </c>
      <c r="O13" s="21">
        <v>-39417</v>
      </c>
      <c r="P13" s="21">
        <v>-46387</v>
      </c>
      <c r="Q13" s="21">
        <v>-37594.509230000025</v>
      </c>
      <c r="R13" s="21">
        <v>-14301</v>
      </c>
      <c r="S13" s="21">
        <v>-345460</v>
      </c>
      <c r="T13" s="21">
        <v>-419749.32374000014</v>
      </c>
      <c r="U13" s="21">
        <v>-397087.56139646261</v>
      </c>
      <c r="V13" s="21">
        <v>-94862.55020142968</v>
      </c>
      <c r="W13" s="21">
        <v>-421695.13278857025</v>
      </c>
      <c r="X13" s="21">
        <v>-493219</v>
      </c>
      <c r="Y13" s="21">
        <v>-272527.31701000006</v>
      </c>
      <c r="Z13" s="21">
        <v>-109371</v>
      </c>
      <c r="AA13" s="21">
        <v>-384404</v>
      </c>
      <c r="AB13" s="21">
        <v>-475893</v>
      </c>
    </row>
    <row r="14" spans="2:30" x14ac:dyDescent="0.35">
      <c r="B14" s="19" t="s">
        <v>96</v>
      </c>
      <c r="C14" s="30">
        <v>1071</v>
      </c>
      <c r="D14" s="30">
        <v>2493</v>
      </c>
      <c r="E14" s="30">
        <v>1129</v>
      </c>
      <c r="F14" s="30">
        <v>1863</v>
      </c>
      <c r="G14" s="30">
        <v>2954</v>
      </c>
      <c r="H14" s="30">
        <v>1881</v>
      </c>
      <c r="I14" s="30">
        <v>1241</v>
      </c>
      <c r="J14" s="30">
        <v>1241</v>
      </c>
      <c r="K14" s="30">
        <v>2176</v>
      </c>
      <c r="L14" s="30">
        <v>2135</v>
      </c>
      <c r="M14" s="30">
        <v>3301</v>
      </c>
      <c r="N14" s="30">
        <v>2045</v>
      </c>
      <c r="O14" s="30">
        <v>3719</v>
      </c>
      <c r="P14" s="30">
        <v>4220</v>
      </c>
      <c r="Q14" s="30">
        <v>4259.9902799999691</v>
      </c>
      <c r="R14" s="30">
        <v>3036</v>
      </c>
      <c r="S14" s="30">
        <v>54145</v>
      </c>
      <c r="T14" s="30">
        <v>88015.459339999943</v>
      </c>
      <c r="U14" s="30">
        <v>-13999.71857646259</v>
      </c>
      <c r="V14" s="30">
        <v>38596.177588570354</v>
      </c>
      <c r="W14" s="30">
        <v>78061.300761429768</v>
      </c>
      <c r="X14" s="30">
        <v>13726</v>
      </c>
      <c r="Y14" s="30">
        <v>84748.521649999879</v>
      </c>
      <c r="Z14" s="30">
        <v>7293</v>
      </c>
      <c r="AA14" s="30">
        <v>67336</v>
      </c>
      <c r="AB14" s="30">
        <v>40101</v>
      </c>
    </row>
    <row r="15" spans="2:30" x14ac:dyDescent="0.35">
      <c r="B15" s="13" t="s">
        <v>97</v>
      </c>
      <c r="C15" s="21">
        <v>0</v>
      </c>
      <c r="D15" s="21">
        <v>2</v>
      </c>
      <c r="E15" s="21">
        <v>0</v>
      </c>
      <c r="F15" s="21">
        <v>0</v>
      </c>
      <c r="G15" s="21">
        <v>4</v>
      </c>
      <c r="H15" s="21">
        <v>0</v>
      </c>
      <c r="I15" s="21">
        <v>3</v>
      </c>
      <c r="J15" s="21">
        <v>3</v>
      </c>
      <c r="K15" s="21">
        <v>0</v>
      </c>
      <c r="L15" s="21">
        <v>4</v>
      </c>
      <c r="M15" s="21">
        <v>2421</v>
      </c>
      <c r="N15" s="21">
        <v>0</v>
      </c>
      <c r="O15" s="21">
        <v>1</v>
      </c>
      <c r="P15" s="21">
        <v>0</v>
      </c>
      <c r="Q15" s="21">
        <v>0.55603999999999942</v>
      </c>
      <c r="R15" s="21">
        <v>0</v>
      </c>
      <c r="S15" s="21">
        <v>1265</v>
      </c>
      <c r="T15" s="21">
        <v>-882.18114000000003</v>
      </c>
      <c r="U15" s="21">
        <v>776.9611900000001</v>
      </c>
      <c r="V15" s="21">
        <v>205.24475000000001</v>
      </c>
      <c r="W15" s="21">
        <v>29</v>
      </c>
      <c r="X15" s="21">
        <v>43</v>
      </c>
      <c r="Y15" s="21">
        <v>489.75524999999999</v>
      </c>
      <c r="Z15" s="21">
        <v>498</v>
      </c>
      <c r="AA15" s="21">
        <v>22</v>
      </c>
      <c r="AB15" s="21">
        <v>439</v>
      </c>
    </row>
    <row r="16" spans="2:30" x14ac:dyDescent="0.35">
      <c r="B16" s="13" t="s">
        <v>98</v>
      </c>
      <c r="C16" s="21">
        <v>-903</v>
      </c>
      <c r="D16" s="21">
        <v>-3077</v>
      </c>
      <c r="E16" s="21">
        <v>-1655</v>
      </c>
      <c r="F16" s="21">
        <v>-1258</v>
      </c>
      <c r="G16" s="21">
        <v>-2583</v>
      </c>
      <c r="H16" s="21">
        <v>-2139</v>
      </c>
      <c r="I16" s="21">
        <v>-1675</v>
      </c>
      <c r="J16" s="21">
        <v>-1675</v>
      </c>
      <c r="K16" s="21">
        <v>-2281</v>
      </c>
      <c r="L16" s="21">
        <v>-3029</v>
      </c>
      <c r="M16" s="21">
        <v>-5171</v>
      </c>
      <c r="N16" s="21">
        <v>-1796</v>
      </c>
      <c r="O16" s="21">
        <v>-1284</v>
      </c>
      <c r="P16" s="21">
        <v>-3790</v>
      </c>
      <c r="Q16" s="21">
        <v>-4083</v>
      </c>
      <c r="R16" s="21">
        <v>-2767</v>
      </c>
      <c r="S16" s="21">
        <v>-27427</v>
      </c>
      <c r="T16" s="21">
        <v>-30316.278109999999</v>
      </c>
      <c r="U16" s="21">
        <v>-28235.26556</v>
      </c>
      <c r="V16" s="21">
        <v>-17999.24453</v>
      </c>
      <c r="W16" s="21">
        <v>-32045</v>
      </c>
      <c r="X16" s="21">
        <v>-32673</v>
      </c>
      <c r="Y16" s="21">
        <v>-20356.75547</v>
      </c>
      <c r="Z16" s="21">
        <v>-28039</v>
      </c>
      <c r="AA16" s="21">
        <v>-44623</v>
      </c>
      <c r="AB16" s="21">
        <v>-5999</v>
      </c>
    </row>
    <row r="17" spans="2:28" x14ac:dyDescent="0.35">
      <c r="B17" s="13" t="s">
        <v>99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21">
        <v>209965.66787</v>
      </c>
      <c r="V17" s="67">
        <v>0</v>
      </c>
      <c r="W17" s="67">
        <v>1</v>
      </c>
      <c r="X17" s="67">
        <v>0</v>
      </c>
      <c r="Y17" s="67">
        <v>-31</v>
      </c>
      <c r="Z17" s="67">
        <v>0</v>
      </c>
      <c r="AA17" s="21">
        <v>2</v>
      </c>
      <c r="AB17" s="21">
        <v>-3716</v>
      </c>
    </row>
    <row r="18" spans="2:28" x14ac:dyDescent="0.35">
      <c r="B18" s="13" t="s">
        <v>100</v>
      </c>
      <c r="C18" s="67">
        <v>0</v>
      </c>
      <c r="D18" s="67">
        <v>0</v>
      </c>
      <c r="E18" s="67">
        <v>-2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21">
        <v>-529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21">
        <v>-814</v>
      </c>
      <c r="T18" s="21">
        <v>229.38578000000007</v>
      </c>
      <c r="U18" s="21">
        <v>11.612640000000056</v>
      </c>
      <c r="V18" s="21">
        <v>-22.075309999999998</v>
      </c>
      <c r="W18" s="21">
        <v>-39</v>
      </c>
      <c r="X18" s="21">
        <v>-22</v>
      </c>
      <c r="Y18" s="21">
        <v>-2668.9246899999998</v>
      </c>
      <c r="Z18" s="21">
        <v>-546</v>
      </c>
      <c r="AA18" s="21">
        <v>111</v>
      </c>
      <c r="AB18" s="21">
        <v>-33</v>
      </c>
    </row>
    <row r="19" spans="2:28" x14ac:dyDescent="0.35">
      <c r="B19" s="19" t="s">
        <v>101</v>
      </c>
      <c r="C19" s="30">
        <v>168</v>
      </c>
      <c r="D19" s="30">
        <v>-582</v>
      </c>
      <c r="E19" s="30">
        <v>-528</v>
      </c>
      <c r="F19" s="30">
        <v>605</v>
      </c>
      <c r="G19" s="30">
        <v>375</v>
      </c>
      <c r="H19" s="30">
        <v>-258</v>
      </c>
      <c r="I19" s="30">
        <v>-431</v>
      </c>
      <c r="J19" s="30">
        <v>-431</v>
      </c>
      <c r="K19" s="30">
        <v>-105</v>
      </c>
      <c r="L19" s="30">
        <v>-890</v>
      </c>
      <c r="M19" s="30">
        <v>22</v>
      </c>
      <c r="N19" s="30">
        <v>249</v>
      </c>
      <c r="O19" s="30">
        <v>2436</v>
      </c>
      <c r="P19" s="30">
        <v>430</v>
      </c>
      <c r="Q19" s="30">
        <v>178</v>
      </c>
      <c r="R19" s="30">
        <v>269</v>
      </c>
      <c r="S19" s="30">
        <v>27169</v>
      </c>
      <c r="T19" s="30">
        <v>57046.405289999937</v>
      </c>
      <c r="U19" s="30">
        <v>168519.25756353739</v>
      </c>
      <c r="V19" s="30">
        <v>20780.102498570352</v>
      </c>
      <c r="W19" s="30">
        <v>46007</v>
      </c>
      <c r="X19" s="30">
        <v>-18926</v>
      </c>
      <c r="Y19" s="30">
        <v>62181.897501429645</v>
      </c>
      <c r="Z19" s="30">
        <v>-20794</v>
      </c>
      <c r="AA19" s="30">
        <v>22848</v>
      </c>
      <c r="AB19" s="30">
        <v>30792</v>
      </c>
    </row>
    <row r="20" spans="2:28" x14ac:dyDescent="0.35">
      <c r="B20" s="13" t="s">
        <v>102</v>
      </c>
      <c r="C20" s="21">
        <v>0</v>
      </c>
      <c r="D20" s="21">
        <v>0</v>
      </c>
      <c r="E20" s="21">
        <v>15</v>
      </c>
      <c r="F20" s="21">
        <v>6</v>
      </c>
      <c r="G20" s="21">
        <v>4</v>
      </c>
      <c r="H20" s="21">
        <v>3</v>
      </c>
      <c r="I20" s="21">
        <v>8</v>
      </c>
      <c r="J20" s="21">
        <v>8</v>
      </c>
      <c r="K20" s="21">
        <v>2</v>
      </c>
      <c r="L20" s="21">
        <v>13</v>
      </c>
      <c r="M20" s="21">
        <v>126</v>
      </c>
      <c r="N20" s="21">
        <v>5</v>
      </c>
      <c r="O20" s="21">
        <v>30</v>
      </c>
      <c r="P20" s="21">
        <v>5</v>
      </c>
      <c r="Q20" s="21">
        <v>72</v>
      </c>
      <c r="R20" s="21">
        <v>14</v>
      </c>
      <c r="S20" s="21">
        <v>42</v>
      </c>
      <c r="T20" s="21">
        <v>825.04431999999997</v>
      </c>
      <c r="U20" s="21">
        <v>155.5001900000002</v>
      </c>
      <c r="V20" s="21">
        <v>1194.84267</v>
      </c>
      <c r="W20" s="21">
        <v>2367.8790100000092</v>
      </c>
      <c r="X20" s="21">
        <v>-206</v>
      </c>
      <c r="Y20" s="21">
        <v>36533.27831999999</v>
      </c>
      <c r="Z20" s="76">
        <v>1629</v>
      </c>
      <c r="AA20" s="76">
        <v>1741</v>
      </c>
      <c r="AB20" s="76">
        <v>961</v>
      </c>
    </row>
    <row r="21" spans="2:28" x14ac:dyDescent="0.35">
      <c r="B21" s="13" t="s">
        <v>103</v>
      </c>
      <c r="C21" s="21">
        <v>0</v>
      </c>
      <c r="D21" s="21">
        <v>-2</v>
      </c>
      <c r="E21" s="21">
        <v>-2</v>
      </c>
      <c r="F21" s="21">
        <v>-1</v>
      </c>
      <c r="G21" s="21">
        <v>-2</v>
      </c>
      <c r="H21" s="21">
        <v>-20</v>
      </c>
      <c r="I21" s="21">
        <v>-17</v>
      </c>
      <c r="J21" s="21">
        <v>-17</v>
      </c>
      <c r="K21" s="21">
        <v>-11</v>
      </c>
      <c r="L21" s="21">
        <v>-33</v>
      </c>
      <c r="M21" s="21">
        <v>-43</v>
      </c>
      <c r="N21" s="21">
        <v>-34</v>
      </c>
      <c r="O21" s="21">
        <v>-176</v>
      </c>
      <c r="P21" s="21">
        <v>-3</v>
      </c>
      <c r="Q21" s="21">
        <v>-181</v>
      </c>
      <c r="R21" s="21">
        <v>-53</v>
      </c>
      <c r="S21" s="21">
        <v>-19</v>
      </c>
      <c r="T21" s="21">
        <v>-36.764370000000014</v>
      </c>
      <c r="U21" s="21">
        <v>-2052.0597000000007</v>
      </c>
      <c r="V21" s="21">
        <v>-664.50954000000024</v>
      </c>
      <c r="W21" s="21">
        <v>359.12265000000025</v>
      </c>
      <c r="X21" s="21">
        <v>-1551</v>
      </c>
      <c r="Y21" s="21">
        <v>318.38688999999999</v>
      </c>
      <c r="Z21" s="18">
        <v>12760</v>
      </c>
      <c r="AA21" s="18">
        <v>-14364</v>
      </c>
      <c r="AB21" s="18">
        <v>-7</v>
      </c>
    </row>
    <row r="22" spans="2:28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67"/>
      <c r="Y22" s="67"/>
      <c r="Z22" s="18">
        <v>126</v>
      </c>
      <c r="AA22" s="18">
        <v>649</v>
      </c>
      <c r="AB22" s="18">
        <v>-3561</v>
      </c>
    </row>
    <row r="23" spans="2:28" x14ac:dyDescent="0.35">
      <c r="B23" s="19" t="s">
        <v>104</v>
      </c>
      <c r="C23" s="30">
        <v>168</v>
      </c>
      <c r="D23" s="30">
        <v>-584</v>
      </c>
      <c r="E23" s="30">
        <v>-515</v>
      </c>
      <c r="F23" s="30">
        <v>610</v>
      </c>
      <c r="G23" s="30">
        <v>377</v>
      </c>
      <c r="H23" s="30">
        <v>-275</v>
      </c>
      <c r="I23" s="30">
        <v>-440</v>
      </c>
      <c r="J23" s="30">
        <v>-440</v>
      </c>
      <c r="K23" s="30">
        <v>-114</v>
      </c>
      <c r="L23" s="30">
        <v>-910</v>
      </c>
      <c r="M23" s="30">
        <v>105</v>
      </c>
      <c r="N23" s="30">
        <v>220</v>
      </c>
      <c r="O23" s="30">
        <v>2290</v>
      </c>
      <c r="P23" s="30">
        <v>432</v>
      </c>
      <c r="Q23" s="30">
        <v>69</v>
      </c>
      <c r="R23" s="30">
        <v>230</v>
      </c>
      <c r="S23" s="30">
        <v>27192</v>
      </c>
      <c r="T23" s="30">
        <v>57834.685239999933</v>
      </c>
      <c r="U23" s="30">
        <v>154365.02827478736</v>
      </c>
      <c r="V23" s="30">
        <v>14284.502712289039</v>
      </c>
      <c r="W23" s="30">
        <v>55760</v>
      </c>
      <c r="X23" s="30">
        <v>-20683</v>
      </c>
      <c r="Y23" s="30">
        <v>99033.497287710954</v>
      </c>
      <c r="Z23" s="30">
        <v>-6279</v>
      </c>
      <c r="AA23" s="30">
        <v>10874</v>
      </c>
      <c r="AB23" s="30">
        <v>28185</v>
      </c>
    </row>
    <row r="24" spans="2:28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2:28" x14ac:dyDescent="0.35">
      <c r="B25" s="13" t="s">
        <v>105</v>
      </c>
      <c r="C25" s="41">
        <v>0</v>
      </c>
      <c r="D25" s="41">
        <v>-56</v>
      </c>
      <c r="E25" s="41">
        <v>-20</v>
      </c>
      <c r="F25" s="41">
        <v>-24</v>
      </c>
      <c r="G25" s="41">
        <v>-22</v>
      </c>
      <c r="H25" s="41">
        <v>-24</v>
      </c>
      <c r="I25" s="41">
        <v>-23</v>
      </c>
      <c r="J25" s="41">
        <v>-23</v>
      </c>
      <c r="K25" s="41">
        <v>-19</v>
      </c>
      <c r="L25" s="41">
        <v>-15</v>
      </c>
      <c r="M25" s="41">
        <v>-19</v>
      </c>
      <c r="N25" s="41">
        <v>-16</v>
      </c>
      <c r="O25" s="41">
        <v>-16</v>
      </c>
      <c r="P25" s="41">
        <v>-16</v>
      </c>
      <c r="Q25" s="41">
        <v>21</v>
      </c>
      <c r="R25" s="21">
        <v>-15</v>
      </c>
      <c r="S25" s="21">
        <v>-2258</v>
      </c>
      <c r="T25" s="21">
        <v>-2294.4772299999995</v>
      </c>
      <c r="U25" s="21">
        <v>-25685.856206463079</v>
      </c>
      <c r="V25" s="21">
        <v>-10333.581351429688</v>
      </c>
      <c r="W25" s="21">
        <v>-10526.271498570311</v>
      </c>
      <c r="X25" s="21">
        <v>-10653</v>
      </c>
      <c r="Y25" s="21">
        <v>-10917.147149999999</v>
      </c>
      <c r="Z25" s="21">
        <v>-17580</v>
      </c>
      <c r="AA25" s="21">
        <v>-4292</v>
      </c>
      <c r="AB25" s="21">
        <v>-10976</v>
      </c>
    </row>
    <row r="26" spans="2:28" x14ac:dyDescent="0.35">
      <c r="B26" s="37" t="s">
        <v>106</v>
      </c>
      <c r="C26" s="49">
        <v>168</v>
      </c>
      <c r="D26" s="49">
        <v>-526</v>
      </c>
      <c r="E26" s="49">
        <v>-508</v>
      </c>
      <c r="F26" s="49">
        <v>671.96964000000401</v>
      </c>
      <c r="G26" s="49">
        <v>365.974719999993</v>
      </c>
      <c r="H26" s="49">
        <v>-217.944359999997</v>
      </c>
      <c r="I26" s="49">
        <v>-220.19228999999899</v>
      </c>
      <c r="J26" s="49">
        <v>-220.19228999999899</v>
      </c>
      <c r="K26" s="49">
        <v>-277.09765999999701</v>
      </c>
      <c r="L26" s="49">
        <v>-862.93521999999496</v>
      </c>
      <c r="M26" s="49">
        <v>144.38161000001</v>
      </c>
      <c r="N26" s="49">
        <v>243</v>
      </c>
      <c r="O26" s="49">
        <v>876</v>
      </c>
      <c r="P26" s="49">
        <v>794.4976699999927</v>
      </c>
      <c r="Q26" s="49">
        <v>50</v>
      </c>
      <c r="R26" s="49">
        <v>285.00063999999963</v>
      </c>
      <c r="S26" s="49">
        <v>29427.000000000018</v>
      </c>
      <c r="T26" s="49">
        <v>59340.867659999996</v>
      </c>
      <c r="U26" s="49">
        <v>194205.12799000001</v>
      </c>
      <c r="V26" s="49">
        <v>31113.683850000038</v>
      </c>
      <c r="W26" s="49">
        <v>56533</v>
      </c>
      <c r="X26" s="49">
        <v>-8272.6838500000376</v>
      </c>
      <c r="Y26" s="49">
        <v>73099</v>
      </c>
      <c r="Z26" s="49">
        <v>-3213.99</v>
      </c>
      <c r="AA26" s="49">
        <v>27140</v>
      </c>
      <c r="AB26" s="49">
        <v>41768</v>
      </c>
    </row>
    <row r="27" spans="2:28" x14ac:dyDescent="0.35">
      <c r="B27" s="46" t="s">
        <v>107</v>
      </c>
      <c r="C27" s="49">
        <v>168</v>
      </c>
      <c r="D27" s="49">
        <v>-526</v>
      </c>
      <c r="E27" s="48">
        <v>-508</v>
      </c>
      <c r="F27" s="48">
        <v>1102</v>
      </c>
      <c r="G27" s="48">
        <v>-64.578000000000003</v>
      </c>
      <c r="H27" s="49">
        <v>-217.944359999997</v>
      </c>
      <c r="I27" s="48">
        <v>-220.19228999999899</v>
      </c>
      <c r="J27" s="48">
        <v>-220.19228999999899</v>
      </c>
      <c r="K27" s="49">
        <v>-277.09765999999701</v>
      </c>
      <c r="L27" s="49">
        <v>-862.93521999999496</v>
      </c>
      <c r="M27" s="49">
        <v>144.38161000001</v>
      </c>
      <c r="N27" s="49">
        <v>243</v>
      </c>
      <c r="O27" s="49">
        <v>876</v>
      </c>
      <c r="P27" s="49">
        <v>794.4976699999927</v>
      </c>
      <c r="Q27" s="49">
        <v>50</v>
      </c>
      <c r="R27" s="49">
        <v>285.00063999999998</v>
      </c>
      <c r="S27" s="49">
        <v>29427</v>
      </c>
      <c r="T27" s="49">
        <v>35897.867660000004</v>
      </c>
      <c r="U27" s="49">
        <v>7691.1279900000218</v>
      </c>
      <c r="V27" s="49">
        <v>-2886.3199999999997</v>
      </c>
      <c r="W27" s="49">
        <v>44605</v>
      </c>
      <c r="X27" s="49">
        <v>53086.7</v>
      </c>
      <c r="Y27" s="49">
        <v>10501</v>
      </c>
      <c r="Z27" s="49">
        <v>-7104.45</v>
      </c>
      <c r="AA27" s="49">
        <v>43620</v>
      </c>
      <c r="AB27" s="49">
        <v>49845.913260000001</v>
      </c>
    </row>
    <row r="28" spans="2:28" x14ac:dyDescent="0.35">
      <c r="Z28" s="18"/>
      <c r="AA28" s="18"/>
      <c r="AB28" s="18"/>
    </row>
    <row r="30" spans="2:28" ht="26.5" x14ac:dyDescent="0.35">
      <c r="B30" s="53" t="s">
        <v>108</v>
      </c>
    </row>
    <row r="31" spans="2:28" ht="52.5" x14ac:dyDescent="0.35">
      <c r="B31" s="53" t="s">
        <v>153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4ED-B4B5-4396-81C4-86A85363A734}">
  <sheetPr>
    <tabColor rgb="FF071D49"/>
  </sheetPr>
  <dimension ref="B2:AD30"/>
  <sheetViews>
    <sheetView zoomScaleNormal="100" workbookViewId="0">
      <pane xSplit="2" topLeftCell="I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3" width="13.1796875" style="13" customWidth="1"/>
    <col min="14" max="16384" width="8.7265625" style="13"/>
  </cols>
  <sheetData>
    <row r="2" spans="2:30" ht="31.5" x14ac:dyDescent="0.5">
      <c r="B2" s="12" t="s">
        <v>241</v>
      </c>
      <c r="K2" s="100" t="s">
        <v>261</v>
      </c>
      <c r="L2" s="100"/>
      <c r="M2" s="100"/>
    </row>
    <row r="4" spans="2:30" ht="15" thickBot="1" x14ac:dyDescent="0.4">
      <c r="B4" s="14" t="s">
        <v>19</v>
      </c>
      <c r="C4" s="16" t="s">
        <v>193</v>
      </c>
      <c r="D4" s="16" t="s">
        <v>205</v>
      </c>
      <c r="E4" s="16" t="s">
        <v>214</v>
      </c>
      <c r="F4" s="16" t="s">
        <v>216</v>
      </c>
      <c r="G4" s="16" t="s">
        <v>223</v>
      </c>
      <c r="H4" s="16" t="s">
        <v>230</v>
      </c>
      <c r="I4" s="16" t="s">
        <v>235</v>
      </c>
      <c r="J4" s="16" t="s">
        <v>244</v>
      </c>
      <c r="K4" s="16" t="s">
        <v>260</v>
      </c>
      <c r="L4" s="16" t="s">
        <v>275</v>
      </c>
      <c r="M4" s="16" t="s">
        <v>282</v>
      </c>
    </row>
    <row r="5" spans="2:30" x14ac:dyDescent="0.35">
      <c r="B5" s="13" t="s">
        <v>233</v>
      </c>
      <c r="C5" s="21">
        <v>10916</v>
      </c>
      <c r="D5" s="21">
        <v>79431</v>
      </c>
      <c r="E5" s="21">
        <v>57392.444170000002</v>
      </c>
      <c r="F5" s="21">
        <v>48114.572229999962</v>
      </c>
      <c r="G5" s="21">
        <v>88432.694069999998</v>
      </c>
      <c r="H5" s="21">
        <v>91815.009529999981</v>
      </c>
      <c r="I5" s="21">
        <v>90737</v>
      </c>
      <c r="J5" s="21">
        <v>115672.29640000002</v>
      </c>
      <c r="K5" s="101"/>
      <c r="L5" s="101"/>
      <c r="M5" s="101"/>
    </row>
    <row r="6" spans="2:30" x14ac:dyDescent="0.35">
      <c r="B6" s="13" t="s">
        <v>93</v>
      </c>
      <c r="C6" s="21">
        <v>-3781</v>
      </c>
      <c r="D6" s="21">
        <v>-15126</v>
      </c>
      <c r="E6" s="21"/>
      <c r="F6" s="21">
        <v>18907</v>
      </c>
      <c r="G6" s="21">
        <v>-19103</v>
      </c>
      <c r="H6" s="21">
        <v>-25483</v>
      </c>
      <c r="I6" s="21">
        <v>-27008</v>
      </c>
      <c r="J6" s="21">
        <v>-47562</v>
      </c>
      <c r="K6" s="101"/>
      <c r="L6" s="101"/>
      <c r="M6" s="101"/>
    </row>
    <row r="7" spans="2:30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>
        <v>60437</v>
      </c>
      <c r="L7" s="21">
        <v>62791</v>
      </c>
      <c r="M7" s="21">
        <v>63668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90"/>
    </row>
    <row r="8" spans="2:30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</row>
    <row r="9" spans="2:30" x14ac:dyDescent="0.35">
      <c r="B9" s="13" t="s">
        <v>194</v>
      </c>
      <c r="C9" s="21">
        <v>3781</v>
      </c>
      <c r="D9" s="21">
        <v>13708</v>
      </c>
      <c r="E9" s="21">
        <v>18596</v>
      </c>
      <c r="F9" s="21">
        <v>41076</v>
      </c>
      <c r="G9" s="21">
        <v>18822</v>
      </c>
      <c r="H9" s="21">
        <v>25529</v>
      </c>
      <c r="I9" s="21">
        <v>26933</v>
      </c>
      <c r="J9" s="21">
        <v>45698</v>
      </c>
      <c r="K9" s="18">
        <v>32184</v>
      </c>
      <c r="L9" s="18">
        <v>36040</v>
      </c>
      <c r="M9" s="18">
        <v>37536</v>
      </c>
    </row>
    <row r="10" spans="2:30" x14ac:dyDescent="0.35">
      <c r="B10" s="19" t="s">
        <v>94</v>
      </c>
      <c r="C10" s="30">
        <v>10916</v>
      </c>
      <c r="D10" s="30">
        <v>78013</v>
      </c>
      <c r="E10" s="30">
        <v>75988.444170000002</v>
      </c>
      <c r="F10" s="30">
        <v>108097.57222999996</v>
      </c>
      <c r="G10" s="30">
        <v>84668.694069999998</v>
      </c>
      <c r="H10" s="30">
        <v>91861.009529999981</v>
      </c>
      <c r="I10" s="30">
        <v>90662</v>
      </c>
      <c r="J10" s="30">
        <v>117291.29640000002</v>
      </c>
      <c r="K10" s="30">
        <v>92621</v>
      </c>
      <c r="L10" s="30">
        <v>98831</v>
      </c>
      <c r="M10" s="30">
        <v>101204</v>
      </c>
    </row>
    <row r="11" spans="2:30" x14ac:dyDescent="0.35">
      <c r="B11" s="13" t="s">
        <v>255</v>
      </c>
      <c r="C11" s="21">
        <v>-8061</v>
      </c>
      <c r="D11" s="21">
        <v>-71501</v>
      </c>
      <c r="E11" s="21"/>
      <c r="F11" s="21">
        <v>-150054.08680455893</v>
      </c>
      <c r="G11" s="21">
        <v>-69274.477081175704</v>
      </c>
      <c r="H11" s="21">
        <v>-73574.851644290116</v>
      </c>
      <c r="I11" s="21">
        <v>-69594</v>
      </c>
      <c r="J11" s="21">
        <v>-82176.671274534179</v>
      </c>
      <c r="K11" s="101"/>
      <c r="L11" s="101"/>
      <c r="M11" s="101"/>
    </row>
    <row r="12" spans="2:30" x14ac:dyDescent="0.35">
      <c r="B12" s="13" t="s">
        <v>254</v>
      </c>
      <c r="C12" s="21"/>
      <c r="D12" s="21">
        <v>1158</v>
      </c>
      <c r="E12" s="21"/>
      <c r="F12" s="21">
        <v>-5070</v>
      </c>
      <c r="G12" s="21">
        <v>-300</v>
      </c>
      <c r="H12" s="21">
        <v>477</v>
      </c>
      <c r="I12" s="21">
        <v>133</v>
      </c>
      <c r="J12" s="21">
        <v>1854</v>
      </c>
      <c r="K12" s="102"/>
      <c r="L12" s="102"/>
      <c r="M12" s="102"/>
    </row>
    <row r="13" spans="2:30" x14ac:dyDescent="0.35">
      <c r="B13" s="13" t="s">
        <v>95</v>
      </c>
      <c r="C13" s="21">
        <v>-8061</v>
      </c>
      <c r="D13" s="21">
        <v>-70343</v>
      </c>
      <c r="E13" s="21">
        <v>-79352.065370000026</v>
      </c>
      <c r="F13" s="21">
        <v>-75772.021434558905</v>
      </c>
      <c r="G13" s="21">
        <v>-69574.477081175748</v>
      </c>
      <c r="H13" s="21">
        <v>-73097.851644290116</v>
      </c>
      <c r="I13" s="21">
        <v>-69461</v>
      </c>
      <c r="J13" s="21">
        <v>-80322.671274534136</v>
      </c>
      <c r="K13" s="21">
        <v>-67188</v>
      </c>
      <c r="L13" s="21">
        <v>-84237</v>
      </c>
      <c r="M13" s="21">
        <v>-79468</v>
      </c>
    </row>
    <row r="14" spans="2:30" x14ac:dyDescent="0.35">
      <c r="B14" s="19" t="s">
        <v>96</v>
      </c>
      <c r="C14" s="30">
        <v>2855</v>
      </c>
      <c r="D14" s="30">
        <v>7670</v>
      </c>
      <c r="E14" s="30">
        <v>-3363.6212000000232</v>
      </c>
      <c r="F14" s="30">
        <v>32325.550795441057</v>
      </c>
      <c r="G14" s="30">
        <v>15094.21698882425</v>
      </c>
      <c r="H14" s="30">
        <v>18763.157885709865</v>
      </c>
      <c r="I14" s="30">
        <v>21201</v>
      </c>
      <c r="J14" s="30">
        <v>36968.625125465886</v>
      </c>
      <c r="K14" s="30">
        <v>25433</v>
      </c>
      <c r="L14" s="30">
        <v>14594</v>
      </c>
      <c r="M14" s="30">
        <v>21736</v>
      </c>
    </row>
    <row r="15" spans="2:30" x14ac:dyDescent="0.35">
      <c r="B15" s="13" t="s">
        <v>97</v>
      </c>
      <c r="C15" s="21">
        <v>7</v>
      </c>
      <c r="D15" s="21">
        <v>396</v>
      </c>
      <c r="E15" s="21">
        <v>224.97321999999997</v>
      </c>
      <c r="F15" s="21">
        <v>15792.91001</v>
      </c>
      <c r="G15" s="21">
        <v>181.30036999999993</v>
      </c>
      <c r="H15" s="21">
        <v>28.533269999999902</v>
      </c>
      <c r="I15" s="21">
        <v>31</v>
      </c>
      <c r="J15" s="21">
        <v>229.16636000000017</v>
      </c>
      <c r="K15" s="67">
        <v>0</v>
      </c>
      <c r="L15" s="67">
        <v>0</v>
      </c>
      <c r="M15" s="67">
        <v>664</v>
      </c>
    </row>
    <row r="16" spans="2:30" x14ac:dyDescent="0.35">
      <c r="B16" s="13" t="s">
        <v>98</v>
      </c>
      <c r="C16" s="21">
        <v>-709</v>
      </c>
      <c r="D16" s="21">
        <v>-8381</v>
      </c>
      <c r="E16" s="21">
        <v>-7324.6355799999983</v>
      </c>
      <c r="F16" s="21">
        <v>-22217.692539999993</v>
      </c>
      <c r="G16" s="21">
        <v>-7641.7015067599996</v>
      </c>
      <c r="H16" s="21">
        <v>-8657.9405232399986</v>
      </c>
      <c r="I16" s="21">
        <v>-9101</v>
      </c>
      <c r="J16" s="21">
        <v>-17913.357970000001</v>
      </c>
      <c r="K16" s="21">
        <v>-5995</v>
      </c>
      <c r="L16" s="21">
        <v>-7027</v>
      </c>
      <c r="M16" s="21">
        <v>-6365</v>
      </c>
    </row>
    <row r="17" spans="2:13" x14ac:dyDescent="0.35">
      <c r="B17" s="13" t="s">
        <v>99</v>
      </c>
      <c r="C17" s="21">
        <v>0</v>
      </c>
      <c r="D17" s="21">
        <v>1</v>
      </c>
      <c r="E17" s="21">
        <v>-8.8641400000000132</v>
      </c>
      <c r="F17" s="21">
        <v>225033.21124</v>
      </c>
      <c r="G17" s="21">
        <v>1.12357</v>
      </c>
      <c r="H17" s="21">
        <v>-605.16827999999987</v>
      </c>
      <c r="I17" s="21">
        <v>31</v>
      </c>
      <c r="J17" s="21">
        <v>-147.95529000000013</v>
      </c>
      <c r="K17" s="21">
        <v>-181</v>
      </c>
      <c r="L17" s="21">
        <v>-539</v>
      </c>
      <c r="M17" s="21">
        <v>4</v>
      </c>
    </row>
    <row r="18" spans="2:13" x14ac:dyDescent="0.35">
      <c r="B18" s="13" t="s">
        <v>100</v>
      </c>
      <c r="C18" s="21">
        <v>0</v>
      </c>
      <c r="D18" s="21">
        <v>-124</v>
      </c>
      <c r="E18" s="21">
        <v>-35.660340000001497</v>
      </c>
      <c r="F18" s="21">
        <v>-558.15267634057523</v>
      </c>
      <c r="G18" s="21">
        <v>-304.14560000000324</v>
      </c>
      <c r="H18" s="21">
        <v>-181.36998000000006</v>
      </c>
      <c r="I18" s="21">
        <v>-103</v>
      </c>
      <c r="J18" s="21">
        <v>-2295.484419999997</v>
      </c>
      <c r="K18" s="21">
        <v>0</v>
      </c>
      <c r="L18" s="21">
        <v>-2725</v>
      </c>
      <c r="M18" s="21">
        <v>-1639</v>
      </c>
    </row>
    <row r="19" spans="2:13" x14ac:dyDescent="0.35">
      <c r="B19" s="19" t="s">
        <v>101</v>
      </c>
      <c r="C19" s="30">
        <v>2153</v>
      </c>
      <c r="D19" s="30">
        <v>-438</v>
      </c>
      <c r="E19" s="30">
        <v>-10507.808040000024</v>
      </c>
      <c r="F19" s="30">
        <v>250375.82682910052</v>
      </c>
      <c r="G19" s="30">
        <v>7330.7938220642473</v>
      </c>
      <c r="H19" s="30">
        <v>9347.2123724698668</v>
      </c>
      <c r="I19" s="30">
        <v>12059</v>
      </c>
      <c r="J19" s="30">
        <v>16840.993805465885</v>
      </c>
      <c r="K19" s="30">
        <v>19257</v>
      </c>
      <c r="L19" s="30">
        <v>4303</v>
      </c>
      <c r="M19" s="30">
        <v>14400</v>
      </c>
    </row>
    <row r="20" spans="2:13" x14ac:dyDescent="0.35">
      <c r="B20" s="13" t="s">
        <v>102</v>
      </c>
      <c r="C20" s="21">
        <v>77</v>
      </c>
      <c r="D20" s="21">
        <v>1376</v>
      </c>
      <c r="E20" s="21">
        <v>696.34247000000005</v>
      </c>
      <c r="F20" s="21">
        <v>2631.384590000001</v>
      </c>
      <c r="G20" s="21">
        <v>3761.6516799999999</v>
      </c>
      <c r="H20" s="21">
        <v>9747.8798700000007</v>
      </c>
      <c r="I20" s="21">
        <v>-5136</v>
      </c>
      <c r="J20" s="21">
        <v>-1238.5315500000006</v>
      </c>
      <c r="K20" s="76">
        <v>5965</v>
      </c>
      <c r="L20" s="76">
        <v>-1103</v>
      </c>
      <c r="M20" s="76">
        <v>924</v>
      </c>
    </row>
    <row r="21" spans="2:13" x14ac:dyDescent="0.35">
      <c r="B21" s="13" t="s">
        <v>103</v>
      </c>
      <c r="C21" s="21">
        <v>-113</v>
      </c>
      <c r="D21" s="21">
        <v>-1701</v>
      </c>
      <c r="E21" s="21">
        <v>-1010.1952404036529</v>
      </c>
      <c r="F21" s="21">
        <v>-37990.869110237734</v>
      </c>
      <c r="G21" s="21">
        <v>-9496.1181797360441</v>
      </c>
      <c r="H21" s="21">
        <v>-6162.693140263953</v>
      </c>
      <c r="I21" s="21">
        <v>-8558</v>
      </c>
      <c r="J21" s="21">
        <v>-10281.188680000003</v>
      </c>
      <c r="K21" s="18">
        <v>-29850</v>
      </c>
      <c r="L21" s="18">
        <v>-8499</v>
      </c>
      <c r="M21" s="18">
        <v>-7693</v>
      </c>
    </row>
    <row r="22" spans="2:13" x14ac:dyDescent="0.35">
      <c r="B22" s="13" t="s">
        <v>262</v>
      </c>
      <c r="C22" s="21"/>
      <c r="D22" s="21"/>
      <c r="E22" s="21"/>
      <c r="F22" s="21"/>
      <c r="G22" s="21"/>
      <c r="H22" s="21"/>
      <c r="I22" s="67"/>
      <c r="J22" s="67"/>
      <c r="K22" s="18">
        <v>91</v>
      </c>
      <c r="L22" s="18">
        <v>-4408</v>
      </c>
      <c r="M22" s="18">
        <v>-1680</v>
      </c>
    </row>
    <row r="23" spans="2:13" x14ac:dyDescent="0.35">
      <c r="B23" s="19" t="s">
        <v>104</v>
      </c>
      <c r="C23" s="30">
        <v>2117</v>
      </c>
      <c r="D23" s="30">
        <v>-763</v>
      </c>
      <c r="E23" s="30">
        <v>-10821.660810403677</v>
      </c>
      <c r="F23" s="30">
        <v>216459.50051251441</v>
      </c>
      <c r="G23" s="30">
        <v>1070.0270216403865</v>
      </c>
      <c r="H23" s="30">
        <v>13458.69940289373</v>
      </c>
      <c r="I23" s="30">
        <v>-1635</v>
      </c>
      <c r="J23" s="30">
        <v>5321.2735754658843</v>
      </c>
      <c r="K23" s="30">
        <v>-4537</v>
      </c>
      <c r="L23" s="30">
        <v>-9707</v>
      </c>
      <c r="M23" s="30">
        <v>5951</v>
      </c>
    </row>
    <row r="24" spans="2:13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x14ac:dyDescent="0.35">
      <c r="B25" s="13" t="s">
        <v>105</v>
      </c>
      <c r="C25" s="41">
        <v>-334</v>
      </c>
      <c r="D25" s="21">
        <v>-8730</v>
      </c>
      <c r="E25" s="21">
        <v>-10533.914468163628</v>
      </c>
      <c r="F25" s="21">
        <v>-13761.517227977118</v>
      </c>
      <c r="G25" s="21">
        <v>-12433.056053209139</v>
      </c>
      <c r="H25" s="21">
        <v>-12645.40714725671</v>
      </c>
      <c r="I25" s="21">
        <v>-11886</v>
      </c>
      <c r="J25" s="21">
        <v>-12910.536799534153</v>
      </c>
      <c r="K25" s="21">
        <v>-5879</v>
      </c>
      <c r="L25" s="21">
        <v>-19153</v>
      </c>
      <c r="M25" s="21">
        <v>-14213</v>
      </c>
    </row>
    <row r="26" spans="2:13" x14ac:dyDescent="0.35">
      <c r="B26" s="37" t="s">
        <v>106</v>
      </c>
      <c r="C26" s="49">
        <v>2487.3603399999993</v>
      </c>
      <c r="D26" s="49">
        <v>8291.9999999999927</v>
      </c>
      <c r="E26" s="49">
        <v>26</v>
      </c>
      <c r="F26" s="49">
        <v>264137.38648524106</v>
      </c>
      <c r="G26" s="49">
        <v>19763.849875273387</v>
      </c>
      <c r="H26" s="49">
        <v>21992</v>
      </c>
      <c r="I26" s="49">
        <v>23945.150124726613</v>
      </c>
      <c r="J26" s="49">
        <v>29752</v>
      </c>
      <c r="K26" s="49">
        <v>25136</v>
      </c>
      <c r="L26" s="49">
        <v>23456</v>
      </c>
      <c r="M26" s="49">
        <v>28613</v>
      </c>
    </row>
    <row r="27" spans="2:13" x14ac:dyDescent="0.35">
      <c r="B27" s="46" t="s">
        <v>107</v>
      </c>
      <c r="C27" s="49">
        <v>2487.3603399999993</v>
      </c>
      <c r="D27" s="49">
        <v>8291.9999999999927</v>
      </c>
      <c r="E27" s="48">
        <v>3025.7036600000029</v>
      </c>
      <c r="F27" s="48">
        <v>36123.386485241041</v>
      </c>
      <c r="G27" s="48">
        <v>19763.849999999999</v>
      </c>
      <c r="H27" s="48">
        <v>23855</v>
      </c>
      <c r="I27" s="48">
        <v>19892</v>
      </c>
      <c r="J27" s="48">
        <v>21636</v>
      </c>
      <c r="K27" s="49">
        <v>26281.73</v>
      </c>
      <c r="L27" s="49">
        <v>25270</v>
      </c>
      <c r="M27" s="49">
        <v>32080.536264999995</v>
      </c>
    </row>
    <row r="28" spans="2:13" x14ac:dyDescent="0.35">
      <c r="K28" s="18"/>
      <c r="L28" s="18"/>
      <c r="M28" s="18"/>
    </row>
    <row r="29" spans="2:13" ht="26.5" x14ac:dyDescent="0.35">
      <c r="B29" s="53" t="s">
        <v>108</v>
      </c>
    </row>
    <row r="30" spans="2:13" ht="52.5" x14ac:dyDescent="0.35">
      <c r="B30" s="53" t="s">
        <v>153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FD11-2BBA-4BB2-808D-4D789EC8B688}">
  <sheetPr>
    <tabColor rgb="FF071D49"/>
  </sheetPr>
  <dimension ref="B2:AD30"/>
  <sheetViews>
    <sheetView zoomScaleNormal="100" workbookViewId="0">
      <pane xSplit="2" topLeftCell="I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3" width="13.1796875" style="13" customWidth="1"/>
    <col min="14" max="16384" width="8.7265625" style="13"/>
  </cols>
  <sheetData>
    <row r="2" spans="2:30" ht="31.5" x14ac:dyDescent="0.5">
      <c r="B2" s="12" t="s">
        <v>238</v>
      </c>
      <c r="K2" s="100" t="s">
        <v>261</v>
      </c>
      <c r="L2" s="100"/>
      <c r="M2" s="100"/>
    </row>
    <row r="4" spans="2:30" ht="15" thickBot="1" x14ac:dyDescent="0.4">
      <c r="B4" s="14" t="s">
        <v>19</v>
      </c>
      <c r="C4" s="16" t="s">
        <v>193</v>
      </c>
      <c r="D4" s="16" t="s">
        <v>205</v>
      </c>
      <c r="E4" s="16" t="s">
        <v>214</v>
      </c>
      <c r="F4" s="16" t="s">
        <v>216</v>
      </c>
      <c r="G4" s="16" t="s">
        <v>223</v>
      </c>
      <c r="H4" s="16" t="s">
        <v>230</v>
      </c>
      <c r="I4" s="16" t="s">
        <v>235</v>
      </c>
      <c r="J4" s="16" t="s">
        <v>244</v>
      </c>
      <c r="K4" s="16" t="s">
        <v>260</v>
      </c>
      <c r="L4" s="16" t="s">
        <v>275</v>
      </c>
      <c r="M4" s="16" t="s">
        <v>282</v>
      </c>
    </row>
    <row r="5" spans="2:30" x14ac:dyDescent="0.35">
      <c r="B5" s="13" t="s">
        <v>232</v>
      </c>
      <c r="C5" s="21">
        <v>5442</v>
      </c>
      <c r="D5" s="21">
        <v>2762</v>
      </c>
      <c r="E5" s="21">
        <v>42001.013800000001</v>
      </c>
      <c r="F5" s="21">
        <v>34954.825849999994</v>
      </c>
      <c r="G5" s="21">
        <v>26170.929809999998</v>
      </c>
      <c r="H5" s="21">
        <v>35558.792939999999</v>
      </c>
      <c r="I5" s="21">
        <v>71866</v>
      </c>
      <c r="J5" s="21">
        <v>48363.277249999999</v>
      </c>
      <c r="K5" s="101"/>
      <c r="L5" s="101"/>
      <c r="M5" s="101"/>
    </row>
    <row r="6" spans="2:30" x14ac:dyDescent="0.35">
      <c r="B6" s="13" t="s">
        <v>93</v>
      </c>
      <c r="C6" s="21"/>
      <c r="D6" s="67">
        <v>0</v>
      </c>
      <c r="E6" s="67">
        <v>0</v>
      </c>
      <c r="F6" s="67">
        <v>0</v>
      </c>
      <c r="G6" s="21">
        <v>-1</v>
      </c>
      <c r="H6" s="21">
        <v>-3</v>
      </c>
      <c r="I6" s="21">
        <v>-2</v>
      </c>
      <c r="J6" s="21">
        <v>-3</v>
      </c>
      <c r="K6" s="101"/>
      <c r="L6" s="101"/>
      <c r="M6" s="101"/>
    </row>
    <row r="7" spans="2:30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>
        <v>31221</v>
      </c>
      <c r="L7" s="21">
        <v>26869</v>
      </c>
      <c r="M7" s="21">
        <v>48390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90"/>
    </row>
    <row r="8" spans="2:30" x14ac:dyDescent="0.35">
      <c r="B8" s="13" t="s">
        <v>92</v>
      </c>
      <c r="C8" s="66"/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/>
      <c r="J8" s="67"/>
      <c r="K8" s="21"/>
      <c r="L8" s="21">
        <v>0</v>
      </c>
      <c r="M8" s="21">
        <v>0</v>
      </c>
    </row>
    <row r="9" spans="2:30" x14ac:dyDescent="0.35">
      <c r="B9" s="13" t="s">
        <v>194</v>
      </c>
      <c r="C9" s="21"/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/>
      <c r="J9" s="67"/>
      <c r="K9" s="18"/>
      <c r="L9" s="18">
        <v>0</v>
      </c>
      <c r="M9" s="18">
        <v>43</v>
      </c>
    </row>
    <row r="10" spans="2:30" x14ac:dyDescent="0.35">
      <c r="B10" s="19" t="s">
        <v>94</v>
      </c>
      <c r="C10" s="30">
        <v>5442</v>
      </c>
      <c r="D10" s="30">
        <v>2762</v>
      </c>
      <c r="E10" s="30">
        <v>42001.013800000001</v>
      </c>
      <c r="F10" s="30">
        <v>34954.825849999994</v>
      </c>
      <c r="G10" s="30">
        <v>26169.929809999998</v>
      </c>
      <c r="H10" s="30">
        <v>35555.792939999999</v>
      </c>
      <c r="I10" s="30">
        <v>71864</v>
      </c>
      <c r="J10" s="30">
        <v>48360.277249999999</v>
      </c>
      <c r="K10" s="30">
        <v>31221</v>
      </c>
      <c r="L10" s="30">
        <v>26869</v>
      </c>
      <c r="M10" s="30">
        <v>48433</v>
      </c>
    </row>
    <row r="11" spans="2:30" x14ac:dyDescent="0.35">
      <c r="B11" s="13" t="s">
        <v>255</v>
      </c>
      <c r="C11" s="21">
        <v>-4658</v>
      </c>
      <c r="D11" s="21">
        <v>-2192</v>
      </c>
      <c r="E11" s="21"/>
      <c r="F11" s="21">
        <v>-61750.503259999998</v>
      </c>
      <c r="G11" s="21">
        <v>-24650.549350000001</v>
      </c>
      <c r="H11" s="21"/>
      <c r="I11" s="21">
        <v>-66709</v>
      </c>
      <c r="J11" s="21">
        <v>-75754.450649999999</v>
      </c>
      <c r="K11" s="101"/>
      <c r="L11" s="101"/>
      <c r="M11" s="101"/>
    </row>
    <row r="12" spans="2:30" x14ac:dyDescent="0.35">
      <c r="B12" s="13" t="s">
        <v>254</v>
      </c>
      <c r="C12" s="21"/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102"/>
      <c r="L12" s="102"/>
      <c r="M12" s="102"/>
    </row>
    <row r="13" spans="2:30" x14ac:dyDescent="0.35">
      <c r="B13" s="13" t="s">
        <v>95</v>
      </c>
      <c r="C13" s="21">
        <v>-4658</v>
      </c>
      <c r="D13" s="21"/>
      <c r="E13" s="21">
        <v>-30312.29232</v>
      </c>
      <c r="F13" s="21">
        <v>-33630.210939999997</v>
      </c>
      <c r="G13" s="21">
        <v>-24650.549350000001</v>
      </c>
      <c r="H13" s="21">
        <v>-30987.522259999998</v>
      </c>
      <c r="I13" s="21">
        <v>-66709</v>
      </c>
      <c r="J13" s="21">
        <v>-44766.928390000001</v>
      </c>
      <c r="K13" s="21">
        <v>-26057</v>
      </c>
      <c r="L13" s="21">
        <v>-23084</v>
      </c>
      <c r="M13" s="21">
        <v>-38334</v>
      </c>
    </row>
    <row r="14" spans="2:30" x14ac:dyDescent="0.35">
      <c r="B14" s="19" t="s">
        <v>96</v>
      </c>
      <c r="C14" s="30">
        <v>784</v>
      </c>
      <c r="D14" s="30">
        <v>570</v>
      </c>
      <c r="E14" s="30">
        <v>11688.72148</v>
      </c>
      <c r="F14" s="30">
        <v>3516.6149099999966</v>
      </c>
      <c r="G14" s="30">
        <v>1519.3804599999967</v>
      </c>
      <c r="H14" s="30">
        <v>4568.2706800000014</v>
      </c>
      <c r="I14" s="30">
        <v>5155</v>
      </c>
      <c r="J14" s="30">
        <v>3593.3488600000019</v>
      </c>
      <c r="K14" s="30">
        <v>5164</v>
      </c>
      <c r="L14" s="30">
        <v>3785</v>
      </c>
      <c r="M14" s="30">
        <v>10099</v>
      </c>
    </row>
    <row r="15" spans="2:30" x14ac:dyDescent="0.35">
      <c r="B15" s="13" t="s">
        <v>97</v>
      </c>
      <c r="C15" s="21">
        <v>0</v>
      </c>
      <c r="D15" s="21">
        <v>0</v>
      </c>
      <c r="E15" s="21">
        <v>354.22856000000002</v>
      </c>
      <c r="F15" s="21">
        <v>-351.76974000000001</v>
      </c>
      <c r="G15" s="21">
        <v>11.29199</v>
      </c>
      <c r="H15" s="21">
        <v>13.317629999999999</v>
      </c>
      <c r="I15" s="21">
        <v>2</v>
      </c>
      <c r="J15" s="21">
        <v>102.39038000000001</v>
      </c>
      <c r="K15" s="21">
        <v>22</v>
      </c>
      <c r="L15" s="21">
        <v>29</v>
      </c>
      <c r="M15" s="21">
        <v>12</v>
      </c>
    </row>
    <row r="16" spans="2:30" x14ac:dyDescent="0.35">
      <c r="B16" s="13" t="s">
        <v>98</v>
      </c>
      <c r="C16" s="21">
        <v>-303</v>
      </c>
      <c r="D16" s="21">
        <v>-490</v>
      </c>
      <c r="E16" s="21">
        <v>-3188.5485800000006</v>
      </c>
      <c r="F16" s="21">
        <v>-4381.5893799999994</v>
      </c>
      <c r="G16" s="21">
        <v>-3263.3142400000002</v>
      </c>
      <c r="H16" s="21">
        <v>-3579.1614799999993</v>
      </c>
      <c r="I16" s="21">
        <v>-3761</v>
      </c>
      <c r="J16" s="21">
        <v>-3954.524280000001</v>
      </c>
      <c r="K16" s="21">
        <v>-3800</v>
      </c>
      <c r="L16" s="21">
        <v>-4413</v>
      </c>
      <c r="M16" s="21">
        <v>-7732</v>
      </c>
    </row>
    <row r="17" spans="2:13" x14ac:dyDescent="0.35">
      <c r="B17" s="13" t="s">
        <v>99</v>
      </c>
      <c r="C17" s="21">
        <v>1</v>
      </c>
      <c r="D17" s="21">
        <v>0</v>
      </c>
      <c r="E17" s="21">
        <v>14.86098</v>
      </c>
      <c r="F17" s="21"/>
      <c r="G17" s="21">
        <v>13.1914</v>
      </c>
      <c r="H17" s="21">
        <v>-12.28439</v>
      </c>
      <c r="I17" s="21">
        <v>-24</v>
      </c>
      <c r="J17" s="21">
        <v>14.092990000000002</v>
      </c>
      <c r="K17" s="21"/>
      <c r="L17" s="21">
        <v>37</v>
      </c>
      <c r="M17" s="21">
        <v>-16</v>
      </c>
    </row>
    <row r="18" spans="2:13" x14ac:dyDescent="0.35">
      <c r="B18" s="13" t="s">
        <v>100</v>
      </c>
      <c r="C18" s="21">
        <v>0</v>
      </c>
      <c r="D18" s="21">
        <v>0</v>
      </c>
      <c r="E18" s="21">
        <v>-0.11040000000000001</v>
      </c>
      <c r="F18" s="21">
        <v>-395.78722999999997</v>
      </c>
      <c r="G18" s="21">
        <v>-31.619630000000001</v>
      </c>
      <c r="H18" s="21">
        <v>-0.44552999999878296</v>
      </c>
      <c r="I18" s="21">
        <v>-2</v>
      </c>
      <c r="J18" s="21">
        <v>-9449.9348400000017</v>
      </c>
      <c r="K18" s="21">
        <v>-4</v>
      </c>
      <c r="L18" s="21">
        <v>-43</v>
      </c>
      <c r="M18" s="21">
        <v>-45</v>
      </c>
    </row>
    <row r="19" spans="2:13" x14ac:dyDescent="0.35">
      <c r="B19" s="19" t="s">
        <v>101</v>
      </c>
      <c r="C19" s="30">
        <v>482</v>
      </c>
      <c r="D19" s="30">
        <v>80</v>
      </c>
      <c r="E19" s="30">
        <v>8869.152039999999</v>
      </c>
      <c r="F19" s="30">
        <v>-1612.5314400000034</v>
      </c>
      <c r="G19" s="30">
        <v>-1751.0700200000035</v>
      </c>
      <c r="H19" s="30">
        <v>989.69691000000284</v>
      </c>
      <c r="I19" s="30">
        <v>1370</v>
      </c>
      <c r="J19" s="30">
        <v>-9694.6268899999995</v>
      </c>
      <c r="K19" s="30">
        <v>1382</v>
      </c>
      <c r="L19" s="30">
        <v>-605</v>
      </c>
      <c r="M19" s="30">
        <v>2318</v>
      </c>
    </row>
    <row r="20" spans="2:13" x14ac:dyDescent="0.35">
      <c r="B20" s="13" t="s">
        <v>102</v>
      </c>
      <c r="C20" s="21"/>
      <c r="D20" s="21">
        <v>0</v>
      </c>
      <c r="E20" s="21">
        <v>10.804450000000001</v>
      </c>
      <c r="F20" s="21">
        <v>40.770109999999995</v>
      </c>
      <c r="G20" s="21">
        <v>27.21322</v>
      </c>
      <c r="H20" s="21">
        <v>67.040109999999999</v>
      </c>
      <c r="I20" s="21">
        <v>58</v>
      </c>
      <c r="J20" s="21">
        <v>94.746669999999995</v>
      </c>
      <c r="K20" s="76">
        <v>22</v>
      </c>
      <c r="L20" s="76">
        <v>18</v>
      </c>
      <c r="M20" s="76">
        <v>1</v>
      </c>
    </row>
    <row r="21" spans="2:13" x14ac:dyDescent="0.35">
      <c r="B21" s="13" t="s">
        <v>103</v>
      </c>
      <c r="C21" s="21">
        <v>-10</v>
      </c>
      <c r="D21" s="21">
        <v>-7</v>
      </c>
      <c r="E21" s="21">
        <v>-7.1802600000000041</v>
      </c>
      <c r="F21" s="21">
        <v>-7.4205699999999695</v>
      </c>
      <c r="G21" s="21">
        <v>-22.724999999999994</v>
      </c>
      <c r="H21" s="21">
        <v>-38.608630000000034</v>
      </c>
      <c r="I21" s="21">
        <v>-34</v>
      </c>
      <c r="J21" s="21">
        <v>-24.666369999999972</v>
      </c>
      <c r="K21" s="18">
        <v>-21</v>
      </c>
      <c r="L21" s="18">
        <v>-18</v>
      </c>
      <c r="M21" s="18">
        <v>-541</v>
      </c>
    </row>
    <row r="22" spans="2:13" x14ac:dyDescent="0.35">
      <c r="B22" s="13" t="s">
        <v>265</v>
      </c>
      <c r="C22" s="21"/>
      <c r="D22" s="67"/>
      <c r="E22" s="67"/>
      <c r="F22" s="21"/>
      <c r="G22" s="21"/>
      <c r="H22" s="21"/>
      <c r="I22" s="21"/>
      <c r="J22" s="21"/>
      <c r="K22" s="18">
        <v>-27</v>
      </c>
      <c r="L22" s="18">
        <v>58</v>
      </c>
      <c r="M22" s="18">
        <v>-185</v>
      </c>
    </row>
    <row r="23" spans="2:13" x14ac:dyDescent="0.35">
      <c r="B23" s="19" t="s">
        <v>104</v>
      </c>
      <c r="C23" s="30">
        <v>472</v>
      </c>
      <c r="D23" s="30">
        <v>73</v>
      </c>
      <c r="E23" s="30">
        <v>8872.7762299999995</v>
      </c>
      <c r="F23" s="30">
        <v>-3023.508276100004</v>
      </c>
      <c r="G23" s="30">
        <v>-1170.7434279703866</v>
      </c>
      <c r="H23" s="30">
        <v>442.29001797038609</v>
      </c>
      <c r="I23" s="30">
        <v>1394</v>
      </c>
      <c r="J23" s="30">
        <v>-9624.5465899999999</v>
      </c>
      <c r="K23" s="30">
        <v>1356</v>
      </c>
      <c r="L23" s="30">
        <v>-547</v>
      </c>
      <c r="M23" s="30">
        <v>1593</v>
      </c>
    </row>
    <row r="24" spans="2:13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x14ac:dyDescent="0.35">
      <c r="B25" s="13" t="s">
        <v>105</v>
      </c>
      <c r="C25" s="41"/>
      <c r="D25" s="41">
        <v>90</v>
      </c>
      <c r="E25" s="66">
        <v>-41.412909999999997</v>
      </c>
      <c r="F25" s="66">
        <v>-179.45514000000003</v>
      </c>
      <c r="G25" s="66">
        <v>-70.207340000000002</v>
      </c>
      <c r="H25" s="66">
        <v>-134.75342999999998</v>
      </c>
      <c r="I25" s="66">
        <v>-113</v>
      </c>
      <c r="J25" s="66">
        <v>-121.03923000000002</v>
      </c>
      <c r="K25" s="21">
        <v>-113</v>
      </c>
      <c r="L25" s="21">
        <v>-117</v>
      </c>
      <c r="M25" s="21">
        <v>-117</v>
      </c>
    </row>
    <row r="26" spans="2:13" x14ac:dyDescent="0.35">
      <c r="B26" s="37" t="s">
        <v>106</v>
      </c>
      <c r="C26" s="49">
        <v>498.61256999999995</v>
      </c>
      <c r="D26" s="49">
        <v>112.99999999999869</v>
      </c>
      <c r="E26" s="49">
        <v>8911.0784100000001</v>
      </c>
      <c r="F26" s="49">
        <v>-1556.2023300000026</v>
      </c>
      <c r="G26" s="49">
        <v>-1680.8626800000036</v>
      </c>
      <c r="H26" s="49">
        <v>1125</v>
      </c>
      <c r="I26" s="49">
        <v>1483.8626800000036</v>
      </c>
      <c r="J26" s="49">
        <v>-160</v>
      </c>
      <c r="K26" s="49">
        <v>1494.99</v>
      </c>
      <c r="L26" s="49">
        <v>-488</v>
      </c>
      <c r="M26" s="49">
        <v>2435</v>
      </c>
    </row>
    <row r="27" spans="2:13" x14ac:dyDescent="0.35">
      <c r="B27" s="46" t="s">
        <v>107</v>
      </c>
      <c r="C27" s="49">
        <v>498.61256999999995</v>
      </c>
      <c r="D27" s="49">
        <v>112.99999999999869</v>
      </c>
      <c r="E27" s="49">
        <v>8910.8445200000006</v>
      </c>
      <c r="F27" s="49">
        <v>-1556.2023300000026</v>
      </c>
      <c r="G27" s="49">
        <v>-1680.86</v>
      </c>
      <c r="H27" s="49">
        <v>1124</v>
      </c>
      <c r="I27" s="49">
        <v>1484.89</v>
      </c>
      <c r="J27" s="49">
        <v>-160</v>
      </c>
      <c r="K27" s="49">
        <v>1442</v>
      </c>
      <c r="L27" s="49">
        <v>-607</v>
      </c>
      <c r="M27" s="49">
        <v>2351.9506900000001</v>
      </c>
    </row>
    <row r="28" spans="2:13" x14ac:dyDescent="0.35">
      <c r="K28" s="18"/>
      <c r="L28" s="18"/>
      <c r="M28" s="18"/>
    </row>
    <row r="29" spans="2:13" ht="26.5" x14ac:dyDescent="0.35">
      <c r="B29" s="53" t="s">
        <v>108</v>
      </c>
    </row>
    <row r="30" spans="2:13" ht="52.5" x14ac:dyDescent="0.35">
      <c r="B30" s="53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6B36-604D-4309-83FE-5E6B7182695E}">
  <sheetPr>
    <tabColor rgb="FFE10000"/>
  </sheetPr>
  <dimension ref="B2:AI48"/>
  <sheetViews>
    <sheetView zoomScaleNormal="100" workbookViewId="0">
      <pane xSplit="2" ySplit="5" topLeftCell="AC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66.54296875" style="13" customWidth="1"/>
    <col min="3" max="33" width="13.1796875" style="13" customWidth="1"/>
    <col min="34" max="16384" width="8.7265625" style="13"/>
  </cols>
  <sheetData>
    <row r="2" spans="2:33" ht="21" customHeight="1" x14ac:dyDescent="0.35">
      <c r="B2" s="114" t="s">
        <v>118</v>
      </c>
    </row>
    <row r="3" spans="2:33" ht="21" customHeight="1" x14ac:dyDescent="0.35">
      <c r="B3" s="114"/>
    </row>
    <row r="4" spans="2:33" ht="21" customHeight="1" x14ac:dyDescent="0.5">
      <c r="B4" s="94"/>
    </row>
    <row r="5" spans="2:33" ht="15" thickBot="1" x14ac:dyDescent="0.4">
      <c r="B5" s="14" t="s">
        <v>19</v>
      </c>
      <c r="C5" s="15" t="s">
        <v>61</v>
      </c>
      <c r="D5" s="15" t="s">
        <v>133</v>
      </c>
      <c r="E5" s="15" t="s">
        <v>134</v>
      </c>
      <c r="F5" s="15" t="s">
        <v>135</v>
      </c>
      <c r="G5" s="15" t="s">
        <v>65</v>
      </c>
      <c r="H5" s="15" t="s">
        <v>136</v>
      </c>
      <c r="I5" s="15" t="s">
        <v>138</v>
      </c>
      <c r="J5" s="15" t="s">
        <v>140</v>
      </c>
      <c r="K5" s="15" t="s">
        <v>146</v>
      </c>
      <c r="L5" s="15" t="s">
        <v>147</v>
      </c>
      <c r="M5" s="15" t="s">
        <v>149</v>
      </c>
      <c r="N5" s="15" t="s">
        <v>152</v>
      </c>
      <c r="O5" s="15" t="s">
        <v>158</v>
      </c>
      <c r="P5" s="15" t="s">
        <v>159</v>
      </c>
      <c r="Q5" s="15" t="s">
        <v>161</v>
      </c>
      <c r="R5" s="15" t="s">
        <v>162</v>
      </c>
      <c r="S5" s="15" t="s">
        <v>163</v>
      </c>
      <c r="T5" s="15" t="s">
        <v>166</v>
      </c>
      <c r="U5" s="15" t="s">
        <v>167</v>
      </c>
      <c r="V5" s="15" t="s">
        <v>168</v>
      </c>
      <c r="W5" s="15" t="s">
        <v>193</v>
      </c>
      <c r="X5" s="15" t="s">
        <v>205</v>
      </c>
      <c r="Y5" s="15" t="s">
        <v>214</v>
      </c>
      <c r="Z5" s="15" t="s">
        <v>217</v>
      </c>
      <c r="AA5" s="15" t="s">
        <v>223</v>
      </c>
      <c r="AB5" s="15" t="s">
        <v>230</v>
      </c>
      <c r="AC5" s="15" t="s">
        <v>235</v>
      </c>
      <c r="AD5" s="15" t="s">
        <v>244</v>
      </c>
      <c r="AE5" s="15" t="s">
        <v>260</v>
      </c>
      <c r="AF5" s="15" t="s">
        <v>275</v>
      </c>
      <c r="AG5" s="15" t="s">
        <v>282</v>
      </c>
    </row>
    <row r="6" spans="2:33" x14ac:dyDescent="0.35">
      <c r="B6" s="13" t="s">
        <v>274</v>
      </c>
      <c r="C6" s="18">
        <v>679878</v>
      </c>
      <c r="D6" s="18">
        <v>843821</v>
      </c>
      <c r="E6" s="18">
        <v>846297</v>
      </c>
      <c r="F6" s="18">
        <v>997466</v>
      </c>
      <c r="G6" s="18">
        <v>878801</v>
      </c>
      <c r="H6" s="18">
        <v>1006298</v>
      </c>
      <c r="I6" s="18">
        <v>1264390</v>
      </c>
      <c r="J6" s="18">
        <v>1315454</v>
      </c>
      <c r="K6" s="18">
        <v>1182032</v>
      </c>
      <c r="L6" s="18">
        <v>1045532</v>
      </c>
      <c r="M6" s="18">
        <v>1341873</v>
      </c>
      <c r="N6" s="18">
        <v>1250051</v>
      </c>
      <c r="O6" s="18">
        <v>1579142</v>
      </c>
      <c r="P6" s="18">
        <v>1685840</v>
      </c>
      <c r="Q6" s="18">
        <v>2088218</v>
      </c>
      <c r="R6" s="18">
        <v>2839813</v>
      </c>
      <c r="S6" s="18">
        <v>2325031</v>
      </c>
      <c r="T6" s="18">
        <v>3587288</v>
      </c>
      <c r="U6" s="18">
        <v>3797526</v>
      </c>
      <c r="V6" s="18">
        <v>3659519</v>
      </c>
      <c r="W6" s="18">
        <v>3272244</v>
      </c>
      <c r="X6" s="18">
        <v>3228079</v>
      </c>
      <c r="Y6" s="18">
        <v>3387642.855</v>
      </c>
      <c r="Z6" s="18">
        <v>3025278.145</v>
      </c>
      <c r="AA6" s="18">
        <v>3009412</v>
      </c>
      <c r="AB6" s="18">
        <v>3473658</v>
      </c>
      <c r="AC6" s="18">
        <v>3651765</v>
      </c>
      <c r="AD6" s="18">
        <v>3949676</v>
      </c>
      <c r="AE6" s="18">
        <v>3480265</v>
      </c>
      <c r="AF6" s="18">
        <v>3717871</v>
      </c>
      <c r="AG6" s="18">
        <v>3719457</v>
      </c>
    </row>
    <row r="7" spans="2:33" x14ac:dyDescent="0.35">
      <c r="B7" s="13" t="s">
        <v>23</v>
      </c>
      <c r="C7" s="18">
        <v>-2441</v>
      </c>
      <c r="D7" s="18">
        <v>123</v>
      </c>
      <c r="E7" s="18">
        <v>-3637</v>
      </c>
      <c r="F7" s="18">
        <v>9487</v>
      </c>
      <c r="G7" s="18">
        <v>-6656</v>
      </c>
      <c r="H7" s="18">
        <v>5960.6445600000006</v>
      </c>
      <c r="I7" s="18">
        <v>336</v>
      </c>
      <c r="J7" s="18">
        <v>-4400.6445600000006</v>
      </c>
      <c r="K7" s="18">
        <v>18486</v>
      </c>
      <c r="L7" s="18">
        <v>-59737</v>
      </c>
      <c r="M7" s="18">
        <v>-3579</v>
      </c>
      <c r="N7" s="18">
        <v>-4664</v>
      </c>
      <c r="O7" s="18">
        <v>-6818</v>
      </c>
      <c r="P7" s="18">
        <v>45343</v>
      </c>
      <c r="Q7" s="18">
        <v>-6984</v>
      </c>
      <c r="R7" s="18">
        <v>-17338</v>
      </c>
      <c r="S7" s="18">
        <v>46215</v>
      </c>
      <c r="T7" s="18">
        <v>-69568</v>
      </c>
      <c r="U7" s="18">
        <v>16920</v>
      </c>
      <c r="V7" s="18">
        <v>21951</v>
      </c>
      <c r="W7" s="18">
        <v>7085</v>
      </c>
      <c r="X7" s="18">
        <v>20936</v>
      </c>
      <c r="Y7" s="18">
        <v>-77720.152000000002</v>
      </c>
      <c r="Z7" s="18">
        <v>23444.152000000002</v>
      </c>
      <c r="AA7" s="18">
        <v>-13514</v>
      </c>
      <c r="AB7" s="18">
        <v>9722</v>
      </c>
      <c r="AC7" s="18">
        <v>36028</v>
      </c>
      <c r="AD7" s="18">
        <v>-19933</v>
      </c>
      <c r="AE7" s="18">
        <v>-1618</v>
      </c>
      <c r="AF7" s="18">
        <v>2040</v>
      </c>
      <c r="AG7" s="18">
        <v>-8560</v>
      </c>
    </row>
    <row r="8" spans="2:33" x14ac:dyDescent="0.35">
      <c r="B8" s="13" t="s">
        <v>24</v>
      </c>
      <c r="C8" s="18">
        <v>-657211</v>
      </c>
      <c r="D8" s="18">
        <v>-819541</v>
      </c>
      <c r="E8" s="18">
        <v>-799646</v>
      </c>
      <c r="F8" s="18">
        <v>-972697</v>
      </c>
      <c r="G8" s="18">
        <v>-824614</v>
      </c>
      <c r="H8" s="18">
        <v>-963071</v>
      </c>
      <c r="I8" s="18">
        <v>-1191331</v>
      </c>
      <c r="J8" s="18">
        <v>-1244799</v>
      </c>
      <c r="K8" s="18">
        <v>-1169453</v>
      </c>
      <c r="L8" s="18">
        <v>-907641</v>
      </c>
      <c r="M8" s="18">
        <v>-1292800</v>
      </c>
      <c r="N8" s="18">
        <v>-1150579</v>
      </c>
      <c r="O8" s="18">
        <v>-1481590</v>
      </c>
      <c r="P8" s="18">
        <v>-1648194</v>
      </c>
      <c r="Q8" s="18">
        <v>-2012320</v>
      </c>
      <c r="R8" s="18">
        <v>-2698873</v>
      </c>
      <c r="S8" s="18">
        <v>-2160653</v>
      </c>
      <c r="T8" s="18">
        <v>-3337200</v>
      </c>
      <c r="U8" s="18">
        <v>-3636279</v>
      </c>
      <c r="V8" s="18">
        <v>-3296545</v>
      </c>
      <c r="W8" s="18">
        <v>-3030477</v>
      </c>
      <c r="X8" s="18">
        <v>-3047266</v>
      </c>
      <c r="Y8" s="18">
        <v>-3153731.4312700015</v>
      </c>
      <c r="Z8" s="18">
        <v>-2931911.5687299985</v>
      </c>
      <c r="AA8" s="18">
        <v>-2819198.0000000005</v>
      </c>
      <c r="AB8" s="18">
        <v>-3260631</v>
      </c>
      <c r="AC8" s="18">
        <v>-3516844</v>
      </c>
      <c r="AD8" s="18">
        <v>-3619618.9999999995</v>
      </c>
      <c r="AE8" s="18">
        <v>-3302134</v>
      </c>
      <c r="AF8" s="18">
        <v>-3471797</v>
      </c>
      <c r="AG8" s="18">
        <v>-3533978</v>
      </c>
    </row>
    <row r="9" spans="2:33" x14ac:dyDescent="0.35">
      <c r="B9" s="19" t="s">
        <v>25</v>
      </c>
      <c r="C9" s="20">
        <v>20226</v>
      </c>
      <c r="D9" s="20">
        <v>24403</v>
      </c>
      <c r="E9" s="20">
        <v>43014</v>
      </c>
      <c r="F9" s="20">
        <v>34256</v>
      </c>
      <c r="G9" s="20">
        <v>47531</v>
      </c>
      <c r="H9" s="20">
        <v>49187.644560000044</v>
      </c>
      <c r="I9" s="20">
        <v>73395</v>
      </c>
      <c r="J9" s="20">
        <v>66254.355439999956</v>
      </c>
      <c r="K9" s="20">
        <v>31065</v>
      </c>
      <c r="L9" s="20">
        <v>78154</v>
      </c>
      <c r="M9" s="20">
        <v>45494</v>
      </c>
      <c r="N9" s="20">
        <v>94808</v>
      </c>
      <c r="O9" s="20">
        <v>90734</v>
      </c>
      <c r="P9" s="20">
        <v>82989</v>
      </c>
      <c r="Q9" s="20">
        <v>68914</v>
      </c>
      <c r="R9" s="20">
        <v>123602</v>
      </c>
      <c r="S9" s="20">
        <v>210593</v>
      </c>
      <c r="T9" s="20">
        <v>180520</v>
      </c>
      <c r="U9" s="20">
        <v>178167</v>
      </c>
      <c r="V9" s="20">
        <v>384925</v>
      </c>
      <c r="W9" s="20">
        <v>248853</v>
      </c>
      <c r="X9" s="20">
        <v>201749</v>
      </c>
      <c r="Y9" s="20">
        <v>156191.27172999829</v>
      </c>
      <c r="Z9" s="20">
        <v>116809.72827000171</v>
      </c>
      <c r="AA9" s="20">
        <v>176699.99999999953</v>
      </c>
      <c r="AB9" s="20">
        <v>222749</v>
      </c>
      <c r="AC9" s="20">
        <v>170949</v>
      </c>
      <c r="AD9" s="20">
        <v>310124.00000000047</v>
      </c>
      <c r="AE9" s="20">
        <v>176513</v>
      </c>
      <c r="AF9" s="20">
        <v>248114</v>
      </c>
      <c r="AG9" s="20">
        <v>176919</v>
      </c>
    </row>
    <row r="10" spans="2:33" x14ac:dyDescent="0.35">
      <c r="B10" s="13" t="s">
        <v>26</v>
      </c>
      <c r="C10" s="13">
        <v>386</v>
      </c>
      <c r="D10" s="13">
        <v>801</v>
      </c>
      <c r="E10" s="13">
        <v>616</v>
      </c>
      <c r="F10" s="13">
        <v>1068</v>
      </c>
      <c r="G10" s="13">
        <v>2487</v>
      </c>
      <c r="H10" s="13">
        <v>380</v>
      </c>
      <c r="I10" s="13">
        <v>549</v>
      </c>
      <c r="J10" s="13">
        <v>-1212</v>
      </c>
      <c r="K10" s="13">
        <v>786</v>
      </c>
      <c r="L10" s="13">
        <v>661</v>
      </c>
      <c r="M10" s="13">
        <v>1372</v>
      </c>
      <c r="N10" s="13">
        <v>230</v>
      </c>
      <c r="O10" s="13">
        <v>349</v>
      </c>
      <c r="P10" s="13">
        <v>417</v>
      </c>
      <c r="Q10" s="13">
        <v>284</v>
      </c>
      <c r="R10" s="13">
        <v>1212</v>
      </c>
      <c r="S10" s="13">
        <v>619</v>
      </c>
      <c r="T10" s="13">
        <v>10637</v>
      </c>
      <c r="U10" s="13">
        <v>1956</v>
      </c>
      <c r="V10" s="13">
        <v>-8810</v>
      </c>
      <c r="W10" s="18">
        <v>985</v>
      </c>
      <c r="X10" s="18">
        <v>3571</v>
      </c>
      <c r="Y10" s="18">
        <v>2561</v>
      </c>
      <c r="Z10" s="18">
        <v>20021.440730000002</v>
      </c>
      <c r="AA10" s="18">
        <v>2235</v>
      </c>
      <c r="AB10" s="18">
        <v>829</v>
      </c>
      <c r="AC10" s="18">
        <v>165</v>
      </c>
      <c r="AD10" s="18">
        <v>11642</v>
      </c>
      <c r="AE10" s="18">
        <v>3198</v>
      </c>
      <c r="AF10" s="18">
        <v>1827</v>
      </c>
      <c r="AG10" s="18">
        <v>3586</v>
      </c>
    </row>
    <row r="11" spans="2:33" x14ac:dyDescent="0.35">
      <c r="B11" s="13" t="s">
        <v>27</v>
      </c>
      <c r="C11" s="18">
        <v>-20295</v>
      </c>
      <c r="D11" s="18">
        <v>-24560</v>
      </c>
      <c r="E11" s="18">
        <v>-23515</v>
      </c>
      <c r="F11" s="18">
        <v>-25567</v>
      </c>
      <c r="G11" s="18">
        <v>-23448</v>
      </c>
      <c r="H11" s="18">
        <v>-30435</v>
      </c>
      <c r="I11" s="18">
        <v>-32865</v>
      </c>
      <c r="J11" s="18">
        <v>-41402</v>
      </c>
      <c r="K11" s="18">
        <v>-37633</v>
      </c>
      <c r="L11" s="18">
        <v>-38257</v>
      </c>
      <c r="M11" s="18">
        <v>-38514</v>
      </c>
      <c r="N11" s="18">
        <v>-48495</v>
      </c>
      <c r="O11" s="18">
        <v>-46423</v>
      </c>
      <c r="P11" s="18">
        <v>-48331</v>
      </c>
      <c r="Q11" s="18">
        <v>-50763</v>
      </c>
      <c r="R11" s="18">
        <v>-66217</v>
      </c>
      <c r="S11" s="18">
        <v>-51650</v>
      </c>
      <c r="T11" s="18">
        <v>-87344</v>
      </c>
      <c r="U11" s="18">
        <v>-102025</v>
      </c>
      <c r="V11" s="18">
        <v>-126384</v>
      </c>
      <c r="W11" s="18">
        <v>-114029</v>
      </c>
      <c r="X11" s="18">
        <v>-101254</v>
      </c>
      <c r="Y11" s="18">
        <v>-108704</v>
      </c>
      <c r="Z11" s="18">
        <v>-140823</v>
      </c>
      <c r="AA11" s="18">
        <v>-100619</v>
      </c>
      <c r="AB11" s="18">
        <v>-126945</v>
      </c>
      <c r="AC11" s="18">
        <v>-118906</v>
      </c>
      <c r="AD11" s="18">
        <v>-145034</v>
      </c>
      <c r="AE11" s="18">
        <v>-128094</v>
      </c>
      <c r="AF11" s="18">
        <v>-168689</v>
      </c>
      <c r="AG11" s="18">
        <v>-125683</v>
      </c>
    </row>
    <row r="12" spans="2:33" x14ac:dyDescent="0.35">
      <c r="B12" s="13" t="s">
        <v>28</v>
      </c>
      <c r="C12" s="18">
        <v>-5672</v>
      </c>
      <c r="D12" s="18">
        <v>-6145</v>
      </c>
      <c r="E12" s="18">
        <v>-6357</v>
      </c>
      <c r="F12" s="18">
        <v>-5257</v>
      </c>
      <c r="G12" s="18">
        <v>-4916</v>
      </c>
      <c r="H12" s="18">
        <v>-5549</v>
      </c>
      <c r="I12" s="18">
        <v>-8104</v>
      </c>
      <c r="J12" s="18">
        <v>-7494</v>
      </c>
      <c r="K12" s="18">
        <v>-4957</v>
      </c>
      <c r="L12" s="18">
        <v>-10849</v>
      </c>
      <c r="M12" s="18">
        <v>-6397</v>
      </c>
      <c r="N12" s="18">
        <v>-8475</v>
      </c>
      <c r="O12" s="18">
        <v>-5010</v>
      </c>
      <c r="P12" s="18">
        <v>-11337</v>
      </c>
      <c r="Q12" s="18">
        <v>-9977</v>
      </c>
      <c r="R12" s="18">
        <v>-22577</v>
      </c>
      <c r="S12" s="18">
        <v>-12951</v>
      </c>
      <c r="T12" s="18">
        <v>-33133</v>
      </c>
      <c r="U12" s="18">
        <v>-16480</v>
      </c>
      <c r="V12" s="18">
        <v>-34804</v>
      </c>
      <c r="W12" s="18">
        <v>-23889</v>
      </c>
      <c r="X12" s="18">
        <v>-39514</v>
      </c>
      <c r="Y12" s="18">
        <v>-50206</v>
      </c>
      <c r="Z12" s="18">
        <v>-17886</v>
      </c>
      <c r="AA12" s="18">
        <v>-34087</v>
      </c>
      <c r="AB12" s="18">
        <v>-34084</v>
      </c>
      <c r="AC12" s="18">
        <v>-42157</v>
      </c>
      <c r="AD12" s="18">
        <v>-39248</v>
      </c>
      <c r="AE12" s="18">
        <v>-38157</v>
      </c>
      <c r="AF12" s="18">
        <v>-47642</v>
      </c>
      <c r="AG12" s="18">
        <v>-14998</v>
      </c>
    </row>
    <row r="13" spans="2:33" x14ac:dyDescent="0.35">
      <c r="B13" s="13" t="s">
        <v>29</v>
      </c>
      <c r="C13" s="13">
        <v>-73</v>
      </c>
      <c r="D13" s="13">
        <v>160</v>
      </c>
      <c r="E13" s="13">
        <v>226</v>
      </c>
      <c r="F13" s="13">
        <v>151</v>
      </c>
      <c r="G13" s="13">
        <v>347</v>
      </c>
      <c r="H13" s="13">
        <v>548</v>
      </c>
      <c r="I13" s="13">
        <v>195</v>
      </c>
      <c r="J13" s="13">
        <v>-163</v>
      </c>
      <c r="K13" s="13">
        <v>107</v>
      </c>
      <c r="L13" s="13">
        <v>39</v>
      </c>
      <c r="M13" s="13">
        <v>58</v>
      </c>
      <c r="N13" s="13">
        <v>-183</v>
      </c>
      <c r="O13" s="13">
        <v>100</v>
      </c>
      <c r="P13" s="13">
        <v>184</v>
      </c>
      <c r="Q13" s="13">
        <v>100</v>
      </c>
      <c r="R13" s="18">
        <v>-366</v>
      </c>
      <c r="S13" s="18">
        <v>-149</v>
      </c>
      <c r="T13" s="18">
        <v>-2799</v>
      </c>
      <c r="U13" s="18">
        <v>60</v>
      </c>
      <c r="V13" s="18">
        <v>5304</v>
      </c>
      <c r="W13" s="18">
        <v>796</v>
      </c>
      <c r="X13" s="18">
        <v>677</v>
      </c>
      <c r="Y13" s="18">
        <v>176</v>
      </c>
      <c r="Z13" s="18">
        <v>434658</v>
      </c>
      <c r="AA13" s="18">
        <v>109</v>
      </c>
      <c r="AB13" s="18">
        <v>-72</v>
      </c>
      <c r="AC13" s="18">
        <v>551</v>
      </c>
      <c r="AD13" s="18">
        <v>-136</v>
      </c>
      <c r="AE13" s="18">
        <v>-240</v>
      </c>
      <c r="AF13" s="18">
        <v>-348</v>
      </c>
      <c r="AG13" s="18">
        <v>116</v>
      </c>
    </row>
    <row r="14" spans="2:33" x14ac:dyDescent="0.35">
      <c r="B14" s="13" t="s">
        <v>30</v>
      </c>
      <c r="C14" s="13">
        <v>-58</v>
      </c>
      <c r="D14" s="13">
        <v>-190</v>
      </c>
      <c r="E14" s="13">
        <v>-1122</v>
      </c>
      <c r="F14" s="13">
        <v>-5769</v>
      </c>
      <c r="G14" s="13">
        <v>-87</v>
      </c>
      <c r="H14" s="13">
        <v>-1333</v>
      </c>
      <c r="I14" s="13">
        <v>-417</v>
      </c>
      <c r="J14" s="13">
        <v>58</v>
      </c>
      <c r="K14" s="13">
        <v>-750</v>
      </c>
      <c r="L14" s="13">
        <v>-5342</v>
      </c>
      <c r="M14" s="13">
        <v>-46</v>
      </c>
      <c r="N14" s="13">
        <v>-3621</v>
      </c>
      <c r="O14" s="13">
        <v>-375</v>
      </c>
      <c r="P14" s="13">
        <v>-277</v>
      </c>
      <c r="Q14" s="13">
        <v>-244</v>
      </c>
      <c r="R14" s="18">
        <v>-2578</v>
      </c>
      <c r="S14" s="18">
        <v>-2306</v>
      </c>
      <c r="T14" s="18">
        <v>-3315</v>
      </c>
      <c r="U14" s="18">
        <v>-3325</v>
      </c>
      <c r="V14" s="18">
        <v>-1932</v>
      </c>
      <c r="W14" s="18">
        <v>-3689</v>
      </c>
      <c r="X14" s="18">
        <v>-1388</v>
      </c>
      <c r="Y14" s="18">
        <v>-9664</v>
      </c>
      <c r="Z14" s="18">
        <v>-1108.8317599999991</v>
      </c>
      <c r="AA14" s="18">
        <v>-3450</v>
      </c>
      <c r="AB14" s="18">
        <v>-4469</v>
      </c>
      <c r="AC14" s="18">
        <v>-1939</v>
      </c>
      <c r="AD14" s="18">
        <v>-11404</v>
      </c>
      <c r="AE14" s="18">
        <v>-8160</v>
      </c>
      <c r="AF14" s="18">
        <v>3704</v>
      </c>
      <c r="AG14" s="18">
        <v>-3568</v>
      </c>
    </row>
    <row r="15" spans="2:33" x14ac:dyDescent="0.35">
      <c r="B15" s="19" t="s">
        <v>31</v>
      </c>
      <c r="C15" s="20">
        <v>-5486</v>
      </c>
      <c r="D15" s="20">
        <v>-5531</v>
      </c>
      <c r="E15" s="20">
        <v>12862</v>
      </c>
      <c r="F15" s="20">
        <v>-1118</v>
      </c>
      <c r="G15" s="20">
        <v>21914</v>
      </c>
      <c r="H15" s="20">
        <v>12798.644560000044</v>
      </c>
      <c r="I15" s="20">
        <v>32753</v>
      </c>
      <c r="J15" s="20">
        <v>16041.355439999956</v>
      </c>
      <c r="K15" s="20">
        <v>-11382</v>
      </c>
      <c r="L15" s="20">
        <v>24406</v>
      </c>
      <c r="M15" s="20">
        <v>1967</v>
      </c>
      <c r="N15" s="20">
        <v>34264</v>
      </c>
      <c r="O15" s="20">
        <v>39375</v>
      </c>
      <c r="P15" s="20">
        <v>23645</v>
      </c>
      <c r="Q15" s="20">
        <v>8314</v>
      </c>
      <c r="R15" s="20">
        <v>33076</v>
      </c>
      <c r="S15" s="20">
        <v>144156</v>
      </c>
      <c r="T15" s="20">
        <v>64566</v>
      </c>
      <c r="U15" s="20">
        <v>58353</v>
      </c>
      <c r="V15" s="20">
        <v>218299</v>
      </c>
      <c r="W15" s="20">
        <v>109027</v>
      </c>
      <c r="X15" s="20">
        <v>63841</v>
      </c>
      <c r="Y15" s="20">
        <v>-9645.7282700017095</v>
      </c>
      <c r="Z15" s="20">
        <v>411670.33724000177</v>
      </c>
      <c r="AA15" s="20">
        <v>40887.999999999534</v>
      </c>
      <c r="AB15" s="20">
        <v>58008</v>
      </c>
      <c r="AC15" s="20">
        <v>8663</v>
      </c>
      <c r="AD15" s="20">
        <v>125944.00000000047</v>
      </c>
      <c r="AE15" s="20">
        <v>5060</v>
      </c>
      <c r="AF15" s="20">
        <v>36966</v>
      </c>
      <c r="AG15" s="20">
        <v>36372</v>
      </c>
    </row>
    <row r="16" spans="2:33" x14ac:dyDescent="0.35">
      <c r="B16" s="13" t="s">
        <v>32</v>
      </c>
      <c r="C16" s="18">
        <v>4924</v>
      </c>
      <c r="D16" s="18">
        <v>60</v>
      </c>
      <c r="E16" s="18">
        <v>2150</v>
      </c>
      <c r="F16" s="18">
        <f>877</f>
        <v>877</v>
      </c>
      <c r="G16" s="18">
        <v>114</v>
      </c>
      <c r="H16" s="18">
        <v>60</v>
      </c>
      <c r="I16" s="18">
        <v>49</v>
      </c>
      <c r="J16" s="18">
        <v>182</v>
      </c>
      <c r="K16" s="18">
        <v>295</v>
      </c>
      <c r="L16" s="18">
        <v>62</v>
      </c>
      <c r="M16" s="18">
        <v>399</v>
      </c>
      <c r="N16" s="18">
        <v>147</v>
      </c>
      <c r="O16" s="18">
        <v>131</v>
      </c>
      <c r="P16" s="18">
        <v>98</v>
      </c>
      <c r="Q16" s="18">
        <v>186</v>
      </c>
      <c r="R16" s="18">
        <v>280</v>
      </c>
      <c r="S16" s="18">
        <v>31</v>
      </c>
      <c r="T16" s="18">
        <v>408</v>
      </c>
      <c r="U16" s="18">
        <v>-286</v>
      </c>
      <c r="V16" s="18">
        <v>666</v>
      </c>
      <c r="W16" s="18">
        <v>1142</v>
      </c>
      <c r="X16" s="18">
        <v>2278</v>
      </c>
      <c r="Y16" s="18">
        <v>2140</v>
      </c>
      <c r="Z16" s="18">
        <v>10584</v>
      </c>
      <c r="AA16" s="18">
        <v>5394</v>
      </c>
      <c r="AB16" s="18">
        <v>15822</v>
      </c>
      <c r="AC16" s="18">
        <v>-4902</v>
      </c>
      <c r="AD16" s="18">
        <v>39029</v>
      </c>
      <c r="AE16" s="18">
        <v>11954</v>
      </c>
      <c r="AF16" s="18">
        <v>-2314</v>
      </c>
      <c r="AG16" s="18">
        <v>523</v>
      </c>
    </row>
    <row r="17" spans="2:33" x14ac:dyDescent="0.35">
      <c r="B17" s="13" t="s">
        <v>33</v>
      </c>
      <c r="C17" s="18">
        <v>-1867</v>
      </c>
      <c r="D17" s="18">
        <v>-2422</v>
      </c>
      <c r="E17" s="18">
        <v>-1848</v>
      </c>
      <c r="F17" s="18">
        <f>-2822</f>
        <v>-2822</v>
      </c>
      <c r="G17" s="18">
        <v>-1864</v>
      </c>
      <c r="H17" s="18">
        <v>-2405</v>
      </c>
      <c r="I17" s="18">
        <v>-2468</v>
      </c>
      <c r="J17" s="18">
        <v>-2464</v>
      </c>
      <c r="K17" s="18">
        <v>-1718</v>
      </c>
      <c r="L17" s="18">
        <v>-1383</v>
      </c>
      <c r="M17" s="18">
        <v>-1384</v>
      </c>
      <c r="N17" s="18">
        <v>-1941</v>
      </c>
      <c r="O17" s="18">
        <v>-1476</v>
      </c>
      <c r="P17" s="18">
        <v>-1617</v>
      </c>
      <c r="Q17" s="18">
        <v>-2443</v>
      </c>
      <c r="R17" s="18">
        <v>-3216</v>
      </c>
      <c r="S17" s="18">
        <v>-3923</v>
      </c>
      <c r="T17" s="18">
        <v>-5635</v>
      </c>
      <c r="U17" s="18">
        <v>-6742</v>
      </c>
      <c r="V17" s="18">
        <v>-5669</v>
      </c>
      <c r="W17" s="18">
        <v>-5899</v>
      </c>
      <c r="X17" s="18">
        <v>-22689</v>
      </c>
      <c r="Y17" s="18">
        <v>-18238.047890000002</v>
      </c>
      <c r="Z17" s="18">
        <v>-35464.087239999993</v>
      </c>
      <c r="AA17" s="18">
        <v>-21292</v>
      </c>
      <c r="AB17" s="18">
        <v>-22814</v>
      </c>
      <c r="AC17" s="18">
        <v>-28041</v>
      </c>
      <c r="AD17" s="18">
        <v>-29485</v>
      </c>
      <c r="AE17" s="18">
        <v>-27278</v>
      </c>
      <c r="AF17" s="18">
        <v>-45255</v>
      </c>
      <c r="AG17" s="18">
        <v>-28275</v>
      </c>
    </row>
    <row r="18" spans="2:33" x14ac:dyDescent="0.35">
      <c r="B18" s="19" t="s">
        <v>34</v>
      </c>
      <c r="C18" s="20">
        <v>3057</v>
      </c>
      <c r="D18" s="20">
        <v>-2362</v>
      </c>
      <c r="E18" s="20">
        <v>302</v>
      </c>
      <c r="F18" s="20">
        <f>F16+F17</f>
        <v>-1945</v>
      </c>
      <c r="G18" s="20">
        <v>-1750</v>
      </c>
      <c r="H18" s="20">
        <v>-2345</v>
      </c>
      <c r="I18" s="20">
        <v>-2419</v>
      </c>
      <c r="J18" s="20">
        <v>-2282</v>
      </c>
      <c r="K18" s="20">
        <v>-1423</v>
      </c>
      <c r="L18" s="20">
        <v>-1321</v>
      </c>
      <c r="M18" s="20">
        <v>-985</v>
      </c>
      <c r="N18" s="20">
        <v>-1794</v>
      </c>
      <c r="O18" s="20">
        <v>-1345</v>
      </c>
      <c r="P18" s="20">
        <v>-1519</v>
      </c>
      <c r="Q18" s="20">
        <v>-2257</v>
      </c>
      <c r="R18" s="20">
        <v>-2936</v>
      </c>
      <c r="S18" s="20">
        <v>-3892</v>
      </c>
      <c r="T18" s="20">
        <v>-5227</v>
      </c>
      <c r="U18" s="20">
        <v>-7028</v>
      </c>
      <c r="V18" s="20">
        <v>-5003</v>
      </c>
      <c r="W18" s="20">
        <v>-4757</v>
      </c>
      <c r="X18" s="20">
        <v>-20411</v>
      </c>
      <c r="Y18" s="20">
        <v>-16098.047890000002</v>
      </c>
      <c r="Z18" s="20">
        <v>-24880.087239999993</v>
      </c>
      <c r="AA18" s="20">
        <v>-15898</v>
      </c>
      <c r="AB18" s="20">
        <v>-6992</v>
      </c>
      <c r="AC18" s="20">
        <v>-32943</v>
      </c>
      <c r="AD18" s="20">
        <v>9544</v>
      </c>
      <c r="AE18" s="20">
        <v>-15324</v>
      </c>
      <c r="AF18" s="20">
        <v>-47569</v>
      </c>
      <c r="AG18" s="20">
        <v>-27752</v>
      </c>
    </row>
    <row r="19" spans="2:33" x14ac:dyDescent="0.35">
      <c r="B19" s="19" t="s">
        <v>36</v>
      </c>
      <c r="C19" s="20">
        <v>-2429</v>
      </c>
      <c r="D19" s="20">
        <f>D15+D18</f>
        <v>-7893</v>
      </c>
      <c r="E19" s="20">
        <v>13164</v>
      </c>
      <c r="F19" s="20">
        <v>-3063</v>
      </c>
      <c r="G19" s="20">
        <v>20164</v>
      </c>
      <c r="H19" s="20">
        <v>10453.644560000044</v>
      </c>
      <c r="I19" s="20">
        <v>30334</v>
      </c>
      <c r="J19" s="20">
        <v>13759.355439999956</v>
      </c>
      <c r="K19" s="20">
        <v>-12805</v>
      </c>
      <c r="L19" s="20">
        <v>23085</v>
      </c>
      <c r="M19" s="20">
        <v>982</v>
      </c>
      <c r="N19" s="20">
        <v>32470</v>
      </c>
      <c r="O19" s="20">
        <v>38030</v>
      </c>
      <c r="P19" s="20">
        <v>22126</v>
      </c>
      <c r="Q19" s="20">
        <v>6057</v>
      </c>
      <c r="R19" s="20">
        <v>30140</v>
      </c>
      <c r="S19" s="20">
        <v>140264</v>
      </c>
      <c r="T19" s="20">
        <v>59339</v>
      </c>
      <c r="U19" s="20">
        <v>51325</v>
      </c>
      <c r="V19" s="20">
        <v>213296</v>
      </c>
      <c r="W19" s="20">
        <v>104269</v>
      </c>
      <c r="X19" s="20">
        <v>43430</v>
      </c>
      <c r="Y19" s="20">
        <v>-25743.776160001711</v>
      </c>
      <c r="Z19" s="20">
        <v>386792.25000000175</v>
      </c>
      <c r="AA19" s="20">
        <v>24989.999999999534</v>
      </c>
      <c r="AB19" s="20">
        <v>51016</v>
      </c>
      <c r="AC19" s="20">
        <v>-24280</v>
      </c>
      <c r="AD19" s="20">
        <v>135488.00000000047</v>
      </c>
      <c r="AE19" s="20">
        <v>-10264</v>
      </c>
      <c r="AF19" s="20">
        <v>-10603</v>
      </c>
      <c r="AG19" s="20">
        <v>8620</v>
      </c>
    </row>
    <row r="20" spans="2:33" x14ac:dyDescent="0.35">
      <c r="B20" s="13" t="s">
        <v>37</v>
      </c>
      <c r="C20" s="18">
        <v>463</v>
      </c>
      <c r="D20" s="18">
        <v>-209</v>
      </c>
      <c r="E20" s="18">
        <v>-1777</v>
      </c>
      <c r="F20" s="18">
        <v>-1396</v>
      </c>
      <c r="G20" s="18">
        <v>-3829</v>
      </c>
      <c r="H20" s="18">
        <v>-2468</v>
      </c>
      <c r="I20" s="18">
        <v>-6518</v>
      </c>
      <c r="J20" s="18">
        <v>-1973</v>
      </c>
      <c r="K20" s="18">
        <v>2189</v>
      </c>
      <c r="L20" s="18">
        <v>-4524</v>
      </c>
      <c r="M20" s="18">
        <v>-68</v>
      </c>
      <c r="N20" s="18">
        <v>-6594</v>
      </c>
      <c r="O20" s="18">
        <v>-8008</v>
      </c>
      <c r="P20" s="18">
        <v>-5349</v>
      </c>
      <c r="Q20" s="18">
        <v>-2043</v>
      </c>
      <c r="R20" s="18">
        <v>-4992</v>
      </c>
      <c r="S20" s="18">
        <v>-25519</v>
      </c>
      <c r="T20" s="18">
        <v>-14344</v>
      </c>
      <c r="U20" s="18">
        <v>-10259</v>
      </c>
      <c r="V20" s="18">
        <v>-40205</v>
      </c>
      <c r="W20" s="18">
        <v>-22280</v>
      </c>
      <c r="X20" s="18">
        <v>-11520</v>
      </c>
      <c r="Y20" s="18">
        <v>5004.5287200000021</v>
      </c>
      <c r="Z20" s="18">
        <v>8560.4712799999979</v>
      </c>
      <c r="AA20" s="18">
        <v>-8239</v>
      </c>
      <c r="AB20" s="18">
        <v>-12371</v>
      </c>
      <c r="AC20" s="18">
        <v>3855</v>
      </c>
      <c r="AD20" s="18">
        <v>-31118</v>
      </c>
      <c r="AE20" s="18">
        <v>202</v>
      </c>
      <c r="AF20" s="18">
        <v>-8280</v>
      </c>
      <c r="AG20" s="18">
        <v>8542</v>
      </c>
    </row>
    <row r="21" spans="2:33" x14ac:dyDescent="0.35">
      <c r="B21" s="19" t="s">
        <v>206</v>
      </c>
      <c r="C21" s="20">
        <v>-1966</v>
      </c>
      <c r="D21" s="20">
        <f>D19+D20</f>
        <v>-8102</v>
      </c>
      <c r="E21" s="20">
        <f>E19+E20</f>
        <v>11387</v>
      </c>
      <c r="F21" s="20">
        <v>-4459</v>
      </c>
      <c r="G21" s="20">
        <v>16335</v>
      </c>
      <c r="H21" s="20">
        <v>7985.6445600000443</v>
      </c>
      <c r="I21" s="20">
        <v>23816</v>
      </c>
      <c r="J21" s="20">
        <v>11786.355439999956</v>
      </c>
      <c r="K21" s="20">
        <v>-10616</v>
      </c>
      <c r="L21" s="20">
        <v>18561</v>
      </c>
      <c r="M21" s="20">
        <v>914</v>
      </c>
      <c r="N21" s="20">
        <v>25876</v>
      </c>
      <c r="O21" s="20">
        <v>30022</v>
      </c>
      <c r="P21" s="20">
        <v>16777</v>
      </c>
      <c r="Q21" s="20">
        <v>4014</v>
      </c>
      <c r="R21" s="20">
        <v>25148</v>
      </c>
      <c r="S21" s="20">
        <v>114745</v>
      </c>
      <c r="T21" s="20">
        <v>44995</v>
      </c>
      <c r="U21" s="20">
        <v>41066</v>
      </c>
      <c r="V21" s="20">
        <v>173091</v>
      </c>
      <c r="W21" s="20">
        <v>81990</v>
      </c>
      <c r="X21" s="20">
        <v>31910</v>
      </c>
      <c r="Y21" s="20">
        <v>-20739.247440001709</v>
      </c>
      <c r="Z21" s="20">
        <v>395351.72128000174</v>
      </c>
      <c r="AA21" s="20">
        <v>16750.999999999534</v>
      </c>
      <c r="AB21" s="20">
        <v>38645</v>
      </c>
      <c r="AC21" s="20">
        <v>-20425</v>
      </c>
      <c r="AD21" s="20">
        <v>104370.00000000047</v>
      </c>
      <c r="AE21" s="20">
        <v>-10062</v>
      </c>
      <c r="AF21" s="20">
        <v>-18883</v>
      </c>
      <c r="AG21" s="20">
        <v>17162</v>
      </c>
    </row>
    <row r="22" spans="2:33" x14ac:dyDescent="0.35">
      <c r="B22" s="13" t="s">
        <v>38</v>
      </c>
      <c r="J22" s="13">
        <v>0</v>
      </c>
    </row>
    <row r="23" spans="2:33" x14ac:dyDescent="0.35">
      <c r="B23" s="13" t="s">
        <v>39</v>
      </c>
      <c r="C23" s="18">
        <v>-1704</v>
      </c>
      <c r="D23" s="18">
        <v>-7785</v>
      </c>
      <c r="E23" s="18">
        <v>11682</v>
      </c>
      <c r="F23" s="18">
        <v>-2083</v>
      </c>
      <c r="G23" s="18">
        <v>16222</v>
      </c>
      <c r="H23" s="18">
        <v>8293.6445600000443</v>
      </c>
      <c r="I23" s="18">
        <v>23960</v>
      </c>
      <c r="J23" s="18">
        <v>11931.355439999956</v>
      </c>
      <c r="K23" s="18">
        <v>-10616</v>
      </c>
      <c r="L23" s="18">
        <v>18561</v>
      </c>
      <c r="M23" s="18">
        <v>911</v>
      </c>
      <c r="N23" s="18">
        <v>26300</v>
      </c>
      <c r="O23" s="18">
        <v>30088</v>
      </c>
      <c r="P23" s="18">
        <v>16861</v>
      </c>
      <c r="Q23" s="18">
        <v>4022</v>
      </c>
      <c r="R23" s="18">
        <v>25281</v>
      </c>
      <c r="S23" s="18">
        <v>114742</v>
      </c>
      <c r="T23" s="18">
        <v>44998</v>
      </c>
      <c r="U23" s="18">
        <v>41090</v>
      </c>
      <c r="V23" s="18">
        <v>173125</v>
      </c>
      <c r="W23" s="18">
        <v>81830</v>
      </c>
      <c r="X23" s="18">
        <v>32032</v>
      </c>
      <c r="Y23" s="18">
        <v>-22231.247440001709</v>
      </c>
      <c r="Z23" s="18">
        <v>395607.72128000174</v>
      </c>
      <c r="AA23" s="18">
        <v>17218.999999999534</v>
      </c>
      <c r="AB23" s="18">
        <v>38528</v>
      </c>
      <c r="AC23" s="18">
        <v>-21035</v>
      </c>
      <c r="AD23" s="18">
        <v>105179.00000000047</v>
      </c>
      <c r="AE23" s="18">
        <v>-10139</v>
      </c>
      <c r="AF23" s="18">
        <v>-18460</v>
      </c>
      <c r="AG23" s="18">
        <v>17206</v>
      </c>
    </row>
    <row r="24" spans="2:33" x14ac:dyDescent="0.35">
      <c r="B24" s="85" t="s">
        <v>40</v>
      </c>
      <c r="C24" s="13">
        <v>-262</v>
      </c>
      <c r="D24" s="13">
        <v>-317</v>
      </c>
      <c r="E24" s="13">
        <v>-295</v>
      </c>
      <c r="F24" s="13">
        <v>-2376</v>
      </c>
      <c r="G24" s="13">
        <v>113</v>
      </c>
      <c r="H24" s="13">
        <v>-308</v>
      </c>
      <c r="I24" s="13">
        <v>-144</v>
      </c>
      <c r="J24" s="13">
        <v>-145</v>
      </c>
      <c r="K24" s="13">
        <v>0</v>
      </c>
      <c r="L24" s="13">
        <v>0</v>
      </c>
      <c r="M24" s="13">
        <v>3</v>
      </c>
      <c r="N24" s="13">
        <v>-424</v>
      </c>
      <c r="O24" s="13">
        <v>-66</v>
      </c>
      <c r="P24" s="13">
        <v>-84</v>
      </c>
      <c r="Q24" s="13">
        <v>-8</v>
      </c>
      <c r="R24" s="13">
        <v>-133</v>
      </c>
      <c r="S24" s="13">
        <v>3</v>
      </c>
      <c r="T24" s="13">
        <v>-3</v>
      </c>
      <c r="U24" s="13">
        <v>-24</v>
      </c>
      <c r="V24" s="13">
        <v>-34</v>
      </c>
      <c r="W24" s="13">
        <v>159</v>
      </c>
      <c r="X24" s="13">
        <v>38</v>
      </c>
      <c r="Y24" s="13">
        <v>1492</v>
      </c>
      <c r="Z24" s="13">
        <v>-415</v>
      </c>
      <c r="AA24" s="13">
        <v>-468</v>
      </c>
      <c r="AB24" s="13">
        <v>117</v>
      </c>
      <c r="AC24" s="13">
        <v>139</v>
      </c>
      <c r="AD24" s="13">
        <v>-338</v>
      </c>
      <c r="AE24" s="13">
        <v>77</v>
      </c>
      <c r="AF24" s="13">
        <v>-423</v>
      </c>
      <c r="AG24" s="13">
        <v>-44</v>
      </c>
    </row>
    <row r="25" spans="2:33" x14ac:dyDescent="0.35">
      <c r="B25" s="8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2:33" ht="29" x14ac:dyDescent="0.35">
      <c r="B26" s="91" t="s">
        <v>41</v>
      </c>
      <c r="C26" s="42">
        <v>-0.21</v>
      </c>
      <c r="D26" s="42">
        <v>-0.95</v>
      </c>
      <c r="E26" s="42">
        <v>1.42</v>
      </c>
      <c r="F26" s="54">
        <v>-0.25408636252744571</v>
      </c>
      <c r="G26" s="54">
        <v>1.9787753110514759</v>
      </c>
      <c r="H26" s="54">
        <v>1.0116668162966631</v>
      </c>
      <c r="I26" s="54">
        <v>2.9226640644059527</v>
      </c>
      <c r="J26" s="54">
        <v>1.4553983215418338</v>
      </c>
      <c r="K26" s="54">
        <v>-1.2949499878019028</v>
      </c>
      <c r="L26" s="54">
        <v>2.264088802146865</v>
      </c>
      <c r="M26" s="54">
        <v>0.11112466455232983</v>
      </c>
      <c r="N26" s="54">
        <v>3.2080995364723095</v>
      </c>
      <c r="O26" s="54">
        <v>3.6701634545010977</v>
      </c>
      <c r="P26" s="54">
        <v>2.0567211515003661</v>
      </c>
      <c r="Q26" s="54">
        <v>0.49</v>
      </c>
      <c r="R26" s="54">
        <v>3.0844083922908032</v>
      </c>
      <c r="S26" s="54">
        <v>13.996340570870943</v>
      </c>
      <c r="T26" s="54">
        <v>5.4888997316418635</v>
      </c>
      <c r="U26" s="54">
        <v>5.0121980970968529</v>
      </c>
      <c r="V26" s="54">
        <v>21.122561600390338</v>
      </c>
      <c r="W26" s="54">
        <v>9.9817028543547206</v>
      </c>
      <c r="X26" s="54">
        <v>3.9072944620639181</v>
      </c>
      <c r="Y26" s="54">
        <v>-2.7117891485730308</v>
      </c>
      <c r="Z26" s="54">
        <v>48.256613964381771</v>
      </c>
      <c r="AA26" s="54">
        <v>2.1003903391070424</v>
      </c>
      <c r="AB26" s="54">
        <v>4.6996078348377655</v>
      </c>
      <c r="AC26" s="54">
        <v>-2.5084166869968283</v>
      </c>
      <c r="AD26" s="54">
        <v>12.772458522810499</v>
      </c>
      <c r="AE26" s="54">
        <v>-1.2367650646499146</v>
      </c>
      <c r="AF26" s="54">
        <v>-2.2517687240790436</v>
      </c>
      <c r="AG26" s="54">
        <v>2.0988045864845084</v>
      </c>
    </row>
    <row r="27" spans="2:33" ht="29" x14ac:dyDescent="0.35">
      <c r="B27" s="91" t="s">
        <v>42</v>
      </c>
      <c r="C27" s="42">
        <v>-0.21</v>
      </c>
      <c r="D27" s="42">
        <v>-0.95</v>
      </c>
      <c r="E27" s="42">
        <v>1.42</v>
      </c>
      <c r="F27" s="54">
        <v>-0.25408636252744571</v>
      </c>
      <c r="G27" s="54">
        <v>1.9787753110514759</v>
      </c>
      <c r="H27" s="54">
        <v>1.0116668162966631</v>
      </c>
      <c r="I27" s="54">
        <v>2.9226640644059527</v>
      </c>
      <c r="J27" s="54">
        <v>1.4553983215418338</v>
      </c>
      <c r="K27" s="54">
        <v>-1.2949499878019028</v>
      </c>
      <c r="L27" s="54">
        <v>2.264088802146865</v>
      </c>
      <c r="M27" s="54">
        <v>0.11112466455232983</v>
      </c>
      <c r="N27" s="54">
        <v>3.2080995364723095</v>
      </c>
      <c r="O27" s="54">
        <v>3.6701634545010977</v>
      </c>
      <c r="P27" s="54">
        <v>2.0567211515003661</v>
      </c>
      <c r="Q27" s="54">
        <v>0.49</v>
      </c>
      <c r="R27" s="54">
        <v>3.0844083922908032</v>
      </c>
      <c r="S27" s="54">
        <v>13.996340570870943</v>
      </c>
      <c r="T27" s="54">
        <v>5.7268846060014642</v>
      </c>
      <c r="U27" s="54">
        <v>5.0121980970968529</v>
      </c>
      <c r="V27" s="54">
        <v>20.88457672603074</v>
      </c>
      <c r="W27" s="54">
        <v>9.9817028543547206</v>
      </c>
      <c r="X27" s="54">
        <v>3.9072944620639181</v>
      </c>
      <c r="Y27" s="54">
        <v>-2.7117891485730308</v>
      </c>
      <c r="Z27" s="54">
        <v>48.256613964381771</v>
      </c>
      <c r="AA27" s="54">
        <v>2.1003903391070424</v>
      </c>
      <c r="AB27" s="54">
        <v>4.6996078348377655</v>
      </c>
      <c r="AC27" s="54">
        <v>-2.5084166869968283</v>
      </c>
      <c r="AD27" s="54">
        <v>12.772458522810499</v>
      </c>
      <c r="AE27" s="54">
        <v>-1.2367650646499146</v>
      </c>
      <c r="AF27" s="54">
        <v>-2.2517687240790436</v>
      </c>
      <c r="AG27" s="54">
        <v>2.0988045864845084</v>
      </c>
    </row>
    <row r="28" spans="2:33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v>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</row>
    <row r="29" spans="2:33" x14ac:dyDescent="0.35">
      <c r="B29" s="9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2:33" x14ac:dyDescent="0.35">
      <c r="B30" s="19" t="s">
        <v>224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ht="29" x14ac:dyDescent="0.35">
      <c r="B31" s="88" t="s">
        <v>246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>
        <v>-406</v>
      </c>
      <c r="AE31" s="18">
        <v>-25106</v>
      </c>
      <c r="AF31" s="18">
        <v>25106</v>
      </c>
      <c r="AG31" s="18">
        <v>13564</v>
      </c>
    </row>
    <row r="32" spans="2:33" x14ac:dyDescent="0.35">
      <c r="B32" s="98" t="s">
        <v>164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v>164</v>
      </c>
      <c r="P32" s="20"/>
      <c r="Q32" s="20"/>
      <c r="R32" s="20"/>
      <c r="S32" s="20">
        <v>-30</v>
      </c>
      <c r="T32" s="20">
        <v>89</v>
      </c>
      <c r="U32" s="20">
        <v>-141</v>
      </c>
      <c r="V32" s="20">
        <v>-56</v>
      </c>
      <c r="W32" s="20">
        <v>-17</v>
      </c>
      <c r="X32" s="20">
        <v>-87</v>
      </c>
      <c r="Y32" s="20">
        <v>2</v>
      </c>
      <c r="Z32" s="20">
        <v>-807</v>
      </c>
      <c r="AA32" s="20">
        <v>-188</v>
      </c>
      <c r="AB32" s="20">
        <v>-92</v>
      </c>
      <c r="AC32" s="20">
        <v>-20564</v>
      </c>
      <c r="AD32" s="20">
        <v>20438</v>
      </c>
      <c r="AE32" s="20">
        <v>-458</v>
      </c>
      <c r="AF32" s="20">
        <v>458</v>
      </c>
      <c r="AG32" s="20">
        <v>96</v>
      </c>
    </row>
    <row r="33" spans="2:35" ht="29" x14ac:dyDescent="0.35">
      <c r="B33" s="88" t="s">
        <v>219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>
        <v>-1233</v>
      </c>
      <c r="AA33" s="18"/>
      <c r="AB33" s="18"/>
      <c r="AC33" s="18">
        <v>139</v>
      </c>
      <c r="AD33" s="18">
        <v>-53</v>
      </c>
      <c r="AE33" s="18"/>
      <c r="AF33" s="18"/>
      <c r="AG33" s="18"/>
    </row>
    <row r="34" spans="2:35" x14ac:dyDescent="0.35">
      <c r="B34" s="98" t="s">
        <v>247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>
        <v>86</v>
      </c>
      <c r="AE34" s="20"/>
      <c r="AF34" s="20"/>
      <c r="AG34" s="20"/>
    </row>
    <row r="35" spans="2:35" x14ac:dyDescent="0.35">
      <c r="B35" s="98" t="s">
        <v>272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>
        <v>-24648</v>
      </c>
      <c r="AF35" s="20">
        <v>24648</v>
      </c>
      <c r="AG35" s="20">
        <v>13468</v>
      </c>
    </row>
    <row r="36" spans="2:35" x14ac:dyDescent="0.35">
      <c r="B36" s="19" t="s">
        <v>220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>
        <v>234.27</v>
      </c>
      <c r="AA36" s="20"/>
      <c r="AB36" s="20"/>
      <c r="AC36" s="20"/>
      <c r="AD36" s="20">
        <v>-16</v>
      </c>
      <c r="AE36" s="20">
        <v>4683.12</v>
      </c>
      <c r="AF36" s="20">
        <v>-4683.12</v>
      </c>
      <c r="AG36" s="20">
        <v>-3047</v>
      </c>
    </row>
    <row r="37" spans="2:35" s="23" customFormat="1" x14ac:dyDescent="0.35">
      <c r="B37" s="23" t="s">
        <v>248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>
        <v>164</v>
      </c>
      <c r="P37" s="24"/>
      <c r="Q37" s="24"/>
      <c r="R37" s="24"/>
      <c r="S37" s="24">
        <v>-30</v>
      </c>
      <c r="T37" s="24">
        <v>89</v>
      </c>
      <c r="U37" s="24">
        <v>-141</v>
      </c>
      <c r="V37" s="24">
        <v>-56</v>
      </c>
      <c r="W37" s="24">
        <v>-17</v>
      </c>
      <c r="X37" s="24">
        <v>-87</v>
      </c>
      <c r="Y37" s="24">
        <v>2</v>
      </c>
      <c r="Z37" s="24">
        <v>-1805.73</v>
      </c>
      <c r="AA37" s="24">
        <v>-188</v>
      </c>
      <c r="AB37" s="24">
        <v>-92</v>
      </c>
      <c r="AC37" s="24">
        <v>-471</v>
      </c>
      <c r="AD37" s="24">
        <v>415</v>
      </c>
      <c r="AE37" s="24">
        <v>-20422.88</v>
      </c>
      <c r="AF37" s="24">
        <v>20422.88</v>
      </c>
      <c r="AG37" s="24">
        <v>10517</v>
      </c>
    </row>
    <row r="38" spans="2:35" x14ac:dyDescent="0.35">
      <c r="B38" s="19" t="s">
        <v>225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30186</v>
      </c>
      <c r="P38" s="20"/>
      <c r="Q38" s="20"/>
      <c r="R38" s="20"/>
      <c r="S38" s="20">
        <v>114715</v>
      </c>
      <c r="T38" s="20">
        <v>45084</v>
      </c>
      <c r="U38" s="20">
        <v>40925</v>
      </c>
      <c r="V38" s="20">
        <v>173035</v>
      </c>
      <c r="W38" s="20">
        <v>81973</v>
      </c>
      <c r="X38" s="20">
        <v>31823</v>
      </c>
      <c r="Y38" s="20">
        <v>-20737.247440001709</v>
      </c>
      <c r="Z38" s="20">
        <v>393544.99128000176</v>
      </c>
      <c r="AA38" s="20">
        <v>16562.999999999534</v>
      </c>
      <c r="AB38" s="20">
        <v>38553</v>
      </c>
      <c r="AC38" s="20">
        <v>-20896</v>
      </c>
      <c r="AD38" s="20">
        <v>104784.66000000047</v>
      </c>
      <c r="AE38" s="20">
        <v>-30484.880000000001</v>
      </c>
      <c r="AF38" s="20">
        <v>1539.880000000001</v>
      </c>
      <c r="AG38" s="20">
        <v>27679</v>
      </c>
    </row>
    <row r="39" spans="2:35" x14ac:dyDescent="0.35">
      <c r="B39" s="13" t="s">
        <v>165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2:35" x14ac:dyDescent="0.35">
      <c r="B40" s="13" t="s">
        <v>39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8">
        <v>30252</v>
      </c>
      <c r="P40" s="18"/>
      <c r="Q40" s="18"/>
      <c r="R40" s="18"/>
      <c r="S40" s="18">
        <v>114712</v>
      </c>
      <c r="T40" s="18">
        <v>45087</v>
      </c>
      <c r="U40" s="18">
        <v>40949</v>
      </c>
      <c r="V40" s="18">
        <v>173069</v>
      </c>
      <c r="W40" s="18">
        <v>81813</v>
      </c>
      <c r="X40" s="18">
        <v>31945</v>
      </c>
      <c r="Y40" s="18">
        <v>-22229.247440001709</v>
      </c>
      <c r="Z40" s="18">
        <v>393800.99128000176</v>
      </c>
      <c r="AA40" s="18">
        <v>17030.999999999534</v>
      </c>
      <c r="AB40" s="18">
        <v>38435.385029999998</v>
      </c>
      <c r="AC40" s="18">
        <v>-21035</v>
      </c>
      <c r="AD40" s="18">
        <v>105123.27497000046</v>
      </c>
      <c r="AE40" s="18">
        <v>-30561.88</v>
      </c>
      <c r="AF40" s="18">
        <v>6646</v>
      </c>
      <c r="AG40" s="18">
        <v>27723</v>
      </c>
    </row>
    <row r="41" spans="2:35" x14ac:dyDescent="0.35">
      <c r="B41" s="13" t="s">
        <v>40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8">
        <v>-66</v>
      </c>
      <c r="P41" s="18"/>
      <c r="Q41" s="18"/>
      <c r="R41" s="18"/>
      <c r="S41" s="18">
        <v>3</v>
      </c>
      <c r="T41" s="18">
        <v>-3</v>
      </c>
      <c r="U41" s="18">
        <v>-24</v>
      </c>
      <c r="V41" s="18">
        <v>-34</v>
      </c>
      <c r="W41" s="18">
        <v>159</v>
      </c>
      <c r="X41" s="18">
        <v>-122</v>
      </c>
      <c r="Y41" s="18">
        <v>1492</v>
      </c>
      <c r="Z41" s="18">
        <v>-255</v>
      </c>
      <c r="AA41" s="18">
        <v>-468</v>
      </c>
      <c r="AB41" s="18">
        <v>117</v>
      </c>
      <c r="AC41" s="18">
        <v>139</v>
      </c>
      <c r="AD41" s="18">
        <v>-338</v>
      </c>
      <c r="AE41" s="18">
        <v>77</v>
      </c>
      <c r="AF41" s="18">
        <v>-423</v>
      </c>
      <c r="AG41" s="18">
        <v>-44</v>
      </c>
    </row>
    <row r="42" spans="2:35" x14ac:dyDescent="0.3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2:35" x14ac:dyDescent="0.35">
      <c r="B43" s="37" t="s">
        <v>66</v>
      </c>
      <c r="C43" s="38">
        <v>776</v>
      </c>
      <c r="D43" s="38">
        <v>-4609</v>
      </c>
      <c r="E43" s="38">
        <v>16337</v>
      </c>
      <c r="F43" s="38">
        <v>1014</v>
      </c>
      <c r="G43" s="38">
        <v>22854</v>
      </c>
      <c r="H43" s="38">
        <v>14939.644560000044</v>
      </c>
      <c r="I43" s="38">
        <v>34359</v>
      </c>
      <c r="J43" s="38">
        <v>15492.355439999956</v>
      </c>
      <c r="K43" s="38">
        <v>-9859.3530500011693</v>
      </c>
      <c r="L43" s="38">
        <v>26185.169129998201</v>
      </c>
      <c r="M43" s="38">
        <v>4407.7433099993495</v>
      </c>
      <c r="N43" s="38">
        <v>37559.104749999802</v>
      </c>
      <c r="O43" s="38">
        <v>42584</v>
      </c>
      <c r="P43" s="38">
        <v>27006</v>
      </c>
      <c r="Q43" s="38">
        <v>11121.085040001401</v>
      </c>
      <c r="R43" s="38">
        <v>35707.620250001601</v>
      </c>
      <c r="S43" s="38">
        <v>146795</v>
      </c>
      <c r="T43" s="38">
        <v>67699</v>
      </c>
      <c r="U43" s="38">
        <v>59814</v>
      </c>
      <c r="V43" s="38">
        <v>228155</v>
      </c>
      <c r="W43" s="38">
        <v>114581</v>
      </c>
      <c r="X43" s="38">
        <v>82201.282050000198</v>
      </c>
      <c r="Y43" s="38">
        <v>11658.026630260299</v>
      </c>
      <c r="Z43" s="38">
        <v>460508.36385336187</v>
      </c>
      <c r="AA43" s="38">
        <v>73521.502868792828</v>
      </c>
      <c r="AB43" s="38">
        <v>92110</v>
      </c>
      <c r="AC43" s="38">
        <v>42168</v>
      </c>
      <c r="AD43" s="38">
        <v>162412.49713120717</v>
      </c>
      <c r="AE43" s="38">
        <v>41795.42</v>
      </c>
      <c r="AF43" s="38">
        <v>74031</v>
      </c>
      <c r="AG43" s="38">
        <v>74920</v>
      </c>
    </row>
    <row r="44" spans="2:35" s="44" customFormat="1" x14ac:dyDescent="0.35">
      <c r="B44" s="39" t="s">
        <v>107</v>
      </c>
      <c r="C44" s="40">
        <v>5879</v>
      </c>
      <c r="D44" s="40">
        <v>-1440</v>
      </c>
      <c r="E44" s="40">
        <v>8172</v>
      </c>
      <c r="F44" s="40">
        <v>18720</v>
      </c>
      <c r="G44" s="40">
        <v>11210.579829999901</v>
      </c>
      <c r="H44" s="40">
        <v>16586.743319999499</v>
      </c>
      <c r="I44" s="40">
        <v>19785.950609998999</v>
      </c>
      <c r="J44" s="40">
        <v>16159.863180000801</v>
      </c>
      <c r="K44" s="40">
        <v>32862.973769998898</v>
      </c>
      <c r="L44" s="40">
        <v>15469.4055299968</v>
      </c>
      <c r="M44" s="40">
        <v>10856.0268799975</v>
      </c>
      <c r="N44" s="40">
        <v>28006.036620001101</v>
      </c>
      <c r="O44" s="40">
        <v>28311</v>
      </c>
      <c r="P44" s="40">
        <v>17165</v>
      </c>
      <c r="Q44" s="40">
        <v>12004.432560000199</v>
      </c>
      <c r="R44" s="40">
        <v>13115.7597200003</v>
      </c>
      <c r="S44" s="40">
        <v>85126</v>
      </c>
      <c r="T44" s="40">
        <v>61906.166100000199</v>
      </c>
      <c r="U44" s="40">
        <v>120715</v>
      </c>
      <c r="V44" s="40">
        <v>233495</v>
      </c>
      <c r="W44" s="40">
        <v>104856</v>
      </c>
      <c r="X44" s="40">
        <v>61906.166100000199</v>
      </c>
      <c r="Y44" s="40">
        <v>29155.932219999599</v>
      </c>
      <c r="Z44" s="40">
        <v>46585.707023621799</v>
      </c>
      <c r="AA44" s="40">
        <v>47473.37</v>
      </c>
      <c r="AB44" s="40">
        <v>80364.989999999219</v>
      </c>
      <c r="AC44" s="40">
        <v>105317.94</v>
      </c>
      <c r="AD44" s="40">
        <v>74536.700000000768</v>
      </c>
      <c r="AE44" s="38">
        <v>47268.201000000001</v>
      </c>
      <c r="AF44" s="38">
        <v>110357</v>
      </c>
      <c r="AG44" s="38">
        <v>87970.245805995655</v>
      </c>
      <c r="AH44" s="103"/>
      <c r="AI44" s="104"/>
    </row>
    <row r="45" spans="2:35" x14ac:dyDescent="0.35"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5" x14ac:dyDescent="0.35">
      <c r="B46" s="25" t="s">
        <v>60</v>
      </c>
    </row>
    <row r="47" spans="2:35" ht="52.5" x14ac:dyDescent="0.35">
      <c r="B47" s="53" t="s">
        <v>153</v>
      </c>
    </row>
    <row r="48" spans="2:35" ht="26.5" x14ac:dyDescent="0.35">
      <c r="B48" s="53" t="s">
        <v>218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6069-BDB9-444E-B047-AC64D964E326}">
  <sheetPr>
    <tabColor rgb="FFE10000"/>
  </sheetPr>
  <dimension ref="B2:AG62"/>
  <sheetViews>
    <sheetView zoomScaleNormal="100" workbookViewId="0">
      <pane xSplit="2" ySplit="5" topLeftCell="A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51.453125" style="13" customWidth="1"/>
    <col min="3" max="5" width="13.1796875" style="13" customWidth="1"/>
    <col min="6" max="7" width="14.1796875" style="13" customWidth="1"/>
    <col min="8" max="8" width="13.1796875" style="13" customWidth="1"/>
    <col min="9" max="33" width="14.1796875" style="13" customWidth="1"/>
    <col min="34" max="16384" width="8.7265625" style="13"/>
  </cols>
  <sheetData>
    <row r="2" spans="2:33" ht="21" customHeight="1" x14ac:dyDescent="0.35">
      <c r="B2" s="114" t="s">
        <v>119</v>
      </c>
    </row>
    <row r="3" spans="2:33" ht="21" customHeight="1" x14ac:dyDescent="0.35">
      <c r="B3" s="114"/>
    </row>
    <row r="5" spans="2:33" ht="15" thickBot="1" x14ac:dyDescent="0.4">
      <c r="B5" s="14" t="s">
        <v>19</v>
      </c>
      <c r="C5" s="15" t="s">
        <v>20</v>
      </c>
      <c r="D5" s="16" t="s">
        <v>59</v>
      </c>
      <c r="E5" s="16" t="s">
        <v>132</v>
      </c>
      <c r="F5" s="17">
        <v>43465</v>
      </c>
      <c r="G5" s="17">
        <v>43555</v>
      </c>
      <c r="H5" s="16">
        <v>43646</v>
      </c>
      <c r="I5" s="17">
        <v>43738</v>
      </c>
      <c r="J5" s="17">
        <v>43830</v>
      </c>
      <c r="K5" s="17">
        <v>43921</v>
      </c>
      <c r="L5" s="17">
        <v>44012</v>
      </c>
      <c r="M5" s="17">
        <v>44104</v>
      </c>
      <c r="N5" s="17">
        <v>44196</v>
      </c>
      <c r="O5" s="17">
        <v>44286</v>
      </c>
      <c r="P5" s="17">
        <v>44377</v>
      </c>
      <c r="Q5" s="17">
        <v>44469</v>
      </c>
      <c r="R5" s="17">
        <v>44561</v>
      </c>
      <c r="S5" s="17">
        <v>44651</v>
      </c>
      <c r="T5" s="17">
        <v>44742</v>
      </c>
      <c r="U5" s="17">
        <v>44834</v>
      </c>
      <c r="V5" s="17">
        <v>44926</v>
      </c>
      <c r="W5" s="17">
        <v>45015</v>
      </c>
      <c r="X5" s="17">
        <v>45107</v>
      </c>
      <c r="Y5" s="17">
        <v>45199</v>
      </c>
      <c r="Z5" s="17">
        <v>45291</v>
      </c>
      <c r="AA5" s="17">
        <v>45381</v>
      </c>
      <c r="AB5" s="17">
        <v>45473</v>
      </c>
      <c r="AC5" s="17">
        <v>45565</v>
      </c>
      <c r="AD5" s="17">
        <v>45657</v>
      </c>
      <c r="AE5" s="17">
        <v>45747</v>
      </c>
      <c r="AF5" s="17">
        <v>45838</v>
      </c>
      <c r="AG5" s="17">
        <v>45930</v>
      </c>
    </row>
    <row r="6" spans="2:33" x14ac:dyDescent="0.35">
      <c r="B6" s="26" t="s">
        <v>22</v>
      </c>
      <c r="C6" s="27"/>
      <c r="D6" s="27"/>
      <c r="E6" s="27"/>
      <c r="F6" s="28"/>
      <c r="G6" s="28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2:33" x14ac:dyDescent="0.35">
      <c r="B7" s="23" t="s">
        <v>43</v>
      </c>
      <c r="C7" s="21"/>
      <c r="D7" s="21"/>
      <c r="E7" s="21"/>
      <c r="F7" s="29"/>
      <c r="G7" s="29"/>
      <c r="H7" s="2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2:33" x14ac:dyDescent="0.35">
      <c r="B8" s="13" t="s">
        <v>44</v>
      </c>
      <c r="C8" s="21">
        <v>50870</v>
      </c>
      <c r="D8" s="21">
        <v>50922</v>
      </c>
      <c r="E8" s="21">
        <v>50473</v>
      </c>
      <c r="F8" s="29">
        <v>45825</v>
      </c>
      <c r="G8" s="29">
        <v>45310</v>
      </c>
      <c r="H8" s="21">
        <v>43072</v>
      </c>
      <c r="I8" s="29">
        <v>42803</v>
      </c>
      <c r="J8" s="29">
        <v>33377</v>
      </c>
      <c r="K8" s="29">
        <v>40327</v>
      </c>
      <c r="L8" s="29">
        <v>39919</v>
      </c>
      <c r="M8" s="29">
        <v>41753</v>
      </c>
      <c r="N8" s="29">
        <v>35834</v>
      </c>
      <c r="O8" s="29">
        <v>36970</v>
      </c>
      <c r="P8" s="29">
        <v>42895</v>
      </c>
      <c r="Q8" s="29">
        <v>43701</v>
      </c>
      <c r="R8" s="29">
        <v>45965</v>
      </c>
      <c r="S8" s="29">
        <v>46240</v>
      </c>
      <c r="T8" s="29">
        <v>49555</v>
      </c>
      <c r="U8" s="29">
        <v>65806</v>
      </c>
      <c r="V8" s="29">
        <v>101838</v>
      </c>
      <c r="W8" s="29">
        <v>65404</v>
      </c>
      <c r="X8" s="29">
        <v>420836.32238700765</v>
      </c>
      <c r="Y8" s="29">
        <v>428907.26509</v>
      </c>
      <c r="Z8" s="29">
        <v>791984</v>
      </c>
      <c r="AA8" s="29">
        <v>790369</v>
      </c>
      <c r="AB8" s="29">
        <v>796651</v>
      </c>
      <c r="AC8" s="29">
        <v>801794</v>
      </c>
      <c r="AD8" s="29">
        <v>802451</v>
      </c>
      <c r="AE8" s="29">
        <v>798835</v>
      </c>
      <c r="AF8" s="29">
        <v>789147</v>
      </c>
      <c r="AG8" s="29">
        <v>789150</v>
      </c>
    </row>
    <row r="9" spans="2:33" x14ac:dyDescent="0.35">
      <c r="B9" s="13" t="s">
        <v>45</v>
      </c>
      <c r="C9" s="41">
        <v>0</v>
      </c>
      <c r="D9" s="41">
        <v>0</v>
      </c>
      <c r="E9" s="21">
        <v>19265</v>
      </c>
      <c r="F9" s="41">
        <v>0</v>
      </c>
      <c r="G9" s="29">
        <v>4392</v>
      </c>
      <c r="H9" s="21">
        <v>5098</v>
      </c>
      <c r="I9" s="41">
        <v>4726</v>
      </c>
      <c r="J9" s="29">
        <v>12119</v>
      </c>
      <c r="K9" s="29">
        <v>6998</v>
      </c>
      <c r="L9" s="29">
        <v>13432</v>
      </c>
      <c r="M9" s="29">
        <v>29151</v>
      </c>
      <c r="N9" s="29">
        <v>54278</v>
      </c>
      <c r="O9" s="29">
        <v>64624</v>
      </c>
      <c r="P9" s="29">
        <v>63326</v>
      </c>
      <c r="Q9" s="29">
        <v>65117</v>
      </c>
      <c r="R9" s="29">
        <v>69856</v>
      </c>
      <c r="S9" s="29">
        <v>86547</v>
      </c>
      <c r="T9" s="29">
        <v>90349</v>
      </c>
      <c r="U9" s="29">
        <v>100902</v>
      </c>
      <c r="V9" s="29">
        <v>105230</v>
      </c>
      <c r="W9" s="29">
        <v>206879</v>
      </c>
      <c r="X9" s="29">
        <v>183143</v>
      </c>
      <c r="Y9" s="29">
        <v>208216</v>
      </c>
      <c r="Z9" s="29">
        <v>233725.43743202573</v>
      </c>
      <c r="AA9" s="29">
        <v>237598</v>
      </c>
      <c r="AB9" s="29">
        <v>261465</v>
      </c>
      <c r="AC9" s="29">
        <v>315506</v>
      </c>
      <c r="AD9" s="29">
        <v>337916</v>
      </c>
      <c r="AE9" s="29">
        <v>339353</v>
      </c>
      <c r="AF9" s="29">
        <v>326692</v>
      </c>
      <c r="AG9" s="29">
        <v>391185</v>
      </c>
    </row>
    <row r="10" spans="2:33" x14ac:dyDescent="0.35">
      <c r="B10" s="13" t="s">
        <v>46</v>
      </c>
      <c r="C10" s="21">
        <v>20465</v>
      </c>
      <c r="D10" s="21">
        <v>20362</v>
      </c>
      <c r="E10" s="21">
        <v>391</v>
      </c>
      <c r="F10" s="29">
        <v>18636</v>
      </c>
      <c r="G10" s="29">
        <v>18589</v>
      </c>
      <c r="H10" s="21">
        <v>18669</v>
      </c>
      <c r="I10" s="29">
        <v>18612</v>
      </c>
      <c r="J10" s="29">
        <v>18578</v>
      </c>
      <c r="K10" s="29">
        <v>18605</v>
      </c>
      <c r="L10" s="29">
        <v>18650</v>
      </c>
      <c r="M10" s="29">
        <v>18577</v>
      </c>
      <c r="N10" s="29">
        <v>21714</v>
      </c>
      <c r="O10" s="29">
        <v>21664</v>
      </c>
      <c r="P10" s="29">
        <v>21559</v>
      </c>
      <c r="Q10" s="29">
        <v>21334</v>
      </c>
      <c r="R10" s="29">
        <v>21233</v>
      </c>
      <c r="S10" s="29">
        <v>21877</v>
      </c>
      <c r="T10" s="29">
        <v>19434</v>
      </c>
      <c r="U10" s="29">
        <v>19318</v>
      </c>
      <c r="V10" s="29">
        <v>19331</v>
      </c>
      <c r="W10" s="29">
        <v>33028</v>
      </c>
      <c r="X10" s="29">
        <v>6004</v>
      </c>
      <c r="Y10" s="29">
        <v>7018</v>
      </c>
      <c r="Z10" s="29">
        <v>324673.315112693</v>
      </c>
      <c r="AA10" s="29">
        <v>316144</v>
      </c>
      <c r="AB10" s="29">
        <v>307169</v>
      </c>
      <c r="AC10" s="29">
        <v>298178</v>
      </c>
      <c r="AD10" s="29">
        <v>291053</v>
      </c>
      <c r="AE10" s="29">
        <v>282079</v>
      </c>
      <c r="AF10" s="29">
        <v>273664</v>
      </c>
      <c r="AG10" s="29">
        <v>264763</v>
      </c>
    </row>
    <row r="11" spans="2:33" x14ac:dyDescent="0.35">
      <c r="B11" s="13" t="s">
        <v>211</v>
      </c>
      <c r="C11" s="21"/>
      <c r="D11" s="21"/>
      <c r="E11" s="21"/>
      <c r="F11" s="29"/>
      <c r="G11" s="29"/>
      <c r="H11" s="2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39017</v>
      </c>
      <c r="Y11" s="29">
        <v>52920</v>
      </c>
      <c r="Z11" s="29">
        <v>39469</v>
      </c>
      <c r="AA11" s="29">
        <v>39535</v>
      </c>
      <c r="AB11" s="29">
        <v>39535</v>
      </c>
      <c r="AC11" s="29">
        <v>39528</v>
      </c>
      <c r="AD11" s="29">
        <v>30118</v>
      </c>
      <c r="AE11" s="29">
        <v>30115</v>
      </c>
      <c r="AF11" s="29">
        <v>30111</v>
      </c>
      <c r="AG11" s="29">
        <v>30832</v>
      </c>
    </row>
    <row r="12" spans="2:33" x14ac:dyDescent="0.35">
      <c r="B12" s="85" t="s">
        <v>47</v>
      </c>
      <c r="C12" s="21">
        <v>391</v>
      </c>
      <c r="D12" s="21">
        <v>391</v>
      </c>
      <c r="E12" s="21">
        <v>8460</v>
      </c>
      <c r="F12" s="29">
        <v>391</v>
      </c>
      <c r="G12" s="29">
        <v>391</v>
      </c>
      <c r="H12" s="21">
        <v>2409</v>
      </c>
      <c r="I12" s="29">
        <v>2409</v>
      </c>
      <c r="J12" s="29">
        <v>2916</v>
      </c>
      <c r="K12" s="29">
        <v>2916</v>
      </c>
      <c r="L12" s="29">
        <v>2785</v>
      </c>
      <c r="M12" s="29">
        <v>2785</v>
      </c>
      <c r="N12" s="29">
        <v>260</v>
      </c>
      <c r="O12" s="29">
        <v>260</v>
      </c>
      <c r="P12" s="29">
        <v>260</v>
      </c>
      <c r="Q12" s="29">
        <v>260</v>
      </c>
      <c r="R12" s="29">
        <v>260</v>
      </c>
      <c r="S12" s="29">
        <v>260</v>
      </c>
      <c r="T12" s="29">
        <v>260</v>
      </c>
      <c r="U12" s="29">
        <v>260</v>
      </c>
      <c r="V12" s="29">
        <v>260</v>
      </c>
      <c r="W12" s="29">
        <v>260</v>
      </c>
      <c r="X12" s="29">
        <v>260</v>
      </c>
      <c r="Y12" s="29">
        <v>285</v>
      </c>
      <c r="Z12" s="29">
        <v>986</v>
      </c>
      <c r="AA12" s="29">
        <v>903</v>
      </c>
      <c r="AB12" s="29">
        <v>1555</v>
      </c>
      <c r="AC12" s="29">
        <v>659</v>
      </c>
      <c r="AD12" s="29">
        <v>614</v>
      </c>
      <c r="AE12" s="29">
        <v>767</v>
      </c>
      <c r="AF12" s="29">
        <v>528</v>
      </c>
      <c r="AG12" s="29">
        <v>285</v>
      </c>
    </row>
    <row r="13" spans="2:33" x14ac:dyDescent="0.35">
      <c r="B13" s="13" t="s">
        <v>8</v>
      </c>
      <c r="C13" s="41">
        <v>0</v>
      </c>
      <c r="D13" s="41">
        <v>0</v>
      </c>
      <c r="E13" s="41">
        <v>0</v>
      </c>
      <c r="F13" s="29">
        <v>987</v>
      </c>
      <c r="G13" s="29">
        <v>0</v>
      </c>
      <c r="H13" s="41" t="s">
        <v>155</v>
      </c>
      <c r="I13" s="29" t="s">
        <v>156</v>
      </c>
      <c r="J13" s="29" t="s">
        <v>156</v>
      </c>
      <c r="K13" s="29">
        <v>24814</v>
      </c>
      <c r="L13" s="29">
        <v>9298</v>
      </c>
      <c r="M13" s="29">
        <v>25676</v>
      </c>
      <c r="N13" s="29">
        <v>5233</v>
      </c>
      <c r="O13" s="29">
        <v>504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6675</v>
      </c>
      <c r="W13" s="29">
        <v>0</v>
      </c>
      <c r="X13" s="29">
        <v>198</v>
      </c>
      <c r="Y13" s="29">
        <v>2578</v>
      </c>
      <c r="Z13" s="29">
        <v>703</v>
      </c>
      <c r="AA13" s="29">
        <v>3785</v>
      </c>
      <c r="AB13" s="29">
        <v>9058</v>
      </c>
      <c r="AC13" s="29">
        <v>1709</v>
      </c>
      <c r="AD13" s="29">
        <v>8439</v>
      </c>
      <c r="AE13" s="29">
        <v>3232</v>
      </c>
      <c r="AF13" s="29">
        <v>1252</v>
      </c>
      <c r="AG13" s="29">
        <v>1033</v>
      </c>
    </row>
    <row r="14" spans="2:33" x14ac:dyDescent="0.35">
      <c r="B14" s="13" t="s">
        <v>276</v>
      </c>
      <c r="C14" s="21">
        <v>6374</v>
      </c>
      <c r="D14" s="21">
        <v>6741</v>
      </c>
      <c r="E14" s="21">
        <v>3850</v>
      </c>
      <c r="F14" s="29">
        <v>3753</v>
      </c>
      <c r="G14" s="29">
        <v>3771</v>
      </c>
      <c r="H14" s="21">
        <v>595</v>
      </c>
      <c r="I14" s="29">
        <v>738</v>
      </c>
      <c r="J14" s="29">
        <v>2224</v>
      </c>
      <c r="K14" s="29">
        <v>18407</v>
      </c>
      <c r="L14" s="29">
        <v>14748</v>
      </c>
      <c r="M14" s="29">
        <v>55465</v>
      </c>
      <c r="N14" s="29">
        <v>13247</v>
      </c>
      <c r="O14" s="29">
        <v>10766</v>
      </c>
      <c r="P14" s="29">
        <v>15693</v>
      </c>
      <c r="Q14" s="29">
        <v>15722</v>
      </c>
      <c r="R14" s="29">
        <v>30500</v>
      </c>
      <c r="S14" s="29">
        <v>1873</v>
      </c>
      <c r="T14" s="29">
        <v>1551</v>
      </c>
      <c r="U14" s="29">
        <v>6376</v>
      </c>
      <c r="V14" s="29">
        <v>7835</v>
      </c>
      <c r="W14" s="29">
        <v>6836</v>
      </c>
      <c r="X14" s="29">
        <v>8691</v>
      </c>
      <c r="Y14" s="29">
        <v>9239</v>
      </c>
      <c r="Z14" s="29">
        <v>11783</v>
      </c>
      <c r="AA14" s="29">
        <v>11931</v>
      </c>
      <c r="AB14" s="29">
        <v>12249</v>
      </c>
      <c r="AC14" s="29">
        <v>11630</v>
      </c>
      <c r="AD14" s="29">
        <v>20313</v>
      </c>
      <c r="AE14" s="29">
        <v>22494</v>
      </c>
      <c r="AF14" s="29">
        <v>21362</v>
      </c>
      <c r="AG14" s="29">
        <v>21436</v>
      </c>
    </row>
    <row r="15" spans="2:33" x14ac:dyDescent="0.35">
      <c r="B15" s="13" t="s">
        <v>48</v>
      </c>
      <c r="C15" s="21">
        <v>3053</v>
      </c>
      <c r="D15" s="21">
        <v>3160</v>
      </c>
      <c r="E15" s="21">
        <v>2923</v>
      </c>
      <c r="F15" s="29">
        <v>5252</v>
      </c>
      <c r="G15" s="29">
        <v>5346</v>
      </c>
      <c r="H15" s="21">
        <v>7402</v>
      </c>
      <c r="I15" s="29">
        <v>7479</v>
      </c>
      <c r="J15" s="29">
        <v>9184</v>
      </c>
      <c r="K15" s="29">
        <v>9504</v>
      </c>
      <c r="L15" s="29">
        <v>22295</v>
      </c>
      <c r="M15" s="29">
        <v>5119</v>
      </c>
      <c r="N15" s="29">
        <v>9899</v>
      </c>
      <c r="O15" s="29">
        <v>7312</v>
      </c>
      <c r="P15" s="29">
        <v>7125</v>
      </c>
      <c r="Q15" s="29">
        <v>7262</v>
      </c>
      <c r="R15" s="29">
        <v>7739</v>
      </c>
      <c r="S15" s="29">
        <v>8574</v>
      </c>
      <c r="T15" s="29">
        <v>9364</v>
      </c>
      <c r="U15" s="29">
        <v>11114</v>
      </c>
      <c r="V15" s="29">
        <v>8586</v>
      </c>
      <c r="W15" s="29">
        <v>8365</v>
      </c>
      <c r="X15" s="29">
        <v>8317</v>
      </c>
      <c r="Y15" s="29">
        <v>9491</v>
      </c>
      <c r="Z15" s="29">
        <v>9406</v>
      </c>
      <c r="AA15" s="29">
        <v>9223</v>
      </c>
      <c r="AB15" s="29">
        <v>8510</v>
      </c>
      <c r="AC15" s="29">
        <v>8005</v>
      </c>
      <c r="AD15" s="29">
        <v>8081</v>
      </c>
      <c r="AE15" s="29">
        <v>8014</v>
      </c>
      <c r="AF15" s="29">
        <v>7213</v>
      </c>
      <c r="AG15" s="29">
        <v>7412</v>
      </c>
    </row>
    <row r="16" spans="2:33" x14ac:dyDescent="0.35">
      <c r="B16" s="13" t="s">
        <v>49</v>
      </c>
      <c r="C16" s="21">
        <v>2318</v>
      </c>
      <c r="D16" s="21">
        <v>2498</v>
      </c>
      <c r="E16" s="41">
        <v>0</v>
      </c>
      <c r="F16" s="29">
        <v>1916</v>
      </c>
      <c r="G16" s="29">
        <v>1907</v>
      </c>
      <c r="H16" s="41">
        <v>1952</v>
      </c>
      <c r="I16" s="29">
        <v>1414</v>
      </c>
      <c r="J16" s="29">
        <v>1995</v>
      </c>
      <c r="K16" s="29">
        <v>7647</v>
      </c>
      <c r="L16" s="29">
        <v>7439</v>
      </c>
      <c r="M16" s="29">
        <v>9589</v>
      </c>
      <c r="N16" s="29">
        <v>8267</v>
      </c>
      <c r="O16" s="29">
        <v>6304</v>
      </c>
      <c r="P16" s="29">
        <v>15600</v>
      </c>
      <c r="Q16" s="29">
        <v>19945</v>
      </c>
      <c r="R16" s="29">
        <v>12163</v>
      </c>
      <c r="S16" s="29">
        <v>19019</v>
      </c>
      <c r="T16" s="29">
        <v>5521</v>
      </c>
      <c r="U16" s="29">
        <v>13984</v>
      </c>
      <c r="V16" s="29">
        <v>19319</v>
      </c>
      <c r="W16" s="29">
        <v>25871</v>
      </c>
      <c r="X16" s="29">
        <v>31864</v>
      </c>
      <c r="Y16" s="29">
        <v>39334</v>
      </c>
      <c r="Z16" s="29">
        <v>43898</v>
      </c>
      <c r="AA16" s="29">
        <v>45410</v>
      </c>
      <c r="AB16" s="29">
        <v>44474</v>
      </c>
      <c r="AC16" s="29">
        <v>55473</v>
      </c>
      <c r="AD16" s="29">
        <v>32650</v>
      </c>
      <c r="AE16" s="29">
        <v>38949</v>
      </c>
      <c r="AF16" s="29">
        <v>47006</v>
      </c>
      <c r="AG16" s="29">
        <v>53091</v>
      </c>
    </row>
    <row r="17" spans="2:33" x14ac:dyDescent="0.35">
      <c r="B17" s="19" t="s">
        <v>50</v>
      </c>
      <c r="C17" s="30">
        <v>83471</v>
      </c>
      <c r="D17" s="30">
        <v>84074</v>
      </c>
      <c r="E17" s="30">
        <v>85362</v>
      </c>
      <c r="F17" s="31">
        <v>76760</v>
      </c>
      <c r="G17" s="31">
        <v>79706</v>
      </c>
      <c r="H17" s="30">
        <v>79197</v>
      </c>
      <c r="I17" s="31">
        <v>78181</v>
      </c>
      <c r="J17" s="31">
        <v>80393</v>
      </c>
      <c r="K17" s="31">
        <v>129218</v>
      </c>
      <c r="L17" s="31">
        <v>128567</v>
      </c>
      <c r="M17" s="31">
        <v>188115</v>
      </c>
      <c r="N17" s="31">
        <v>148732</v>
      </c>
      <c r="O17" s="31">
        <v>148404</v>
      </c>
      <c r="P17" s="31">
        <v>166458</v>
      </c>
      <c r="Q17" s="31">
        <v>173341</v>
      </c>
      <c r="R17" s="31">
        <v>187716</v>
      </c>
      <c r="S17" s="31">
        <v>184390</v>
      </c>
      <c r="T17" s="31">
        <v>176034</v>
      </c>
      <c r="U17" s="31">
        <v>217760</v>
      </c>
      <c r="V17" s="31">
        <v>269074</v>
      </c>
      <c r="W17" s="31">
        <v>346643</v>
      </c>
      <c r="X17" s="31">
        <v>698330.32238700765</v>
      </c>
      <c r="Y17" s="31">
        <v>757988.26509</v>
      </c>
      <c r="Z17" s="31">
        <v>1456627</v>
      </c>
      <c r="AA17" s="31">
        <v>1454898</v>
      </c>
      <c r="AB17" s="31">
        <v>1480666</v>
      </c>
      <c r="AC17" s="31">
        <v>1532482</v>
      </c>
      <c r="AD17" s="31">
        <v>1531635</v>
      </c>
      <c r="AE17" s="31">
        <v>1523838</v>
      </c>
      <c r="AF17" s="31">
        <v>1496975</v>
      </c>
      <c r="AG17" s="31">
        <v>1559187</v>
      </c>
    </row>
    <row r="18" spans="2:33" x14ac:dyDescent="0.35">
      <c r="B18" s="23" t="s">
        <v>51</v>
      </c>
      <c r="C18" s="21"/>
      <c r="D18" s="21"/>
      <c r="E18" s="21"/>
      <c r="F18" s="29"/>
      <c r="G18" s="29"/>
      <c r="H18" s="2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2:33" x14ac:dyDescent="0.35">
      <c r="B19" s="13" t="s">
        <v>52</v>
      </c>
      <c r="C19" s="21">
        <v>221313</v>
      </c>
      <c r="D19" s="21">
        <v>285907</v>
      </c>
      <c r="E19" s="21">
        <v>247972</v>
      </c>
      <c r="F19" s="29">
        <v>190500</v>
      </c>
      <c r="G19" s="29">
        <v>206187</v>
      </c>
      <c r="H19" s="21">
        <v>248173</v>
      </c>
      <c r="I19" s="29">
        <v>326304</v>
      </c>
      <c r="J19" s="29">
        <v>239258</v>
      </c>
      <c r="K19" s="29">
        <v>121490</v>
      </c>
      <c r="L19" s="29">
        <v>200194</v>
      </c>
      <c r="M19" s="29">
        <v>174239</v>
      </c>
      <c r="N19" s="29">
        <v>166695</v>
      </c>
      <c r="O19" s="29">
        <v>239773</v>
      </c>
      <c r="P19" s="29">
        <v>358107</v>
      </c>
      <c r="Q19" s="29">
        <v>356422</v>
      </c>
      <c r="R19" s="29">
        <v>325215</v>
      </c>
      <c r="S19" s="29">
        <v>722037</v>
      </c>
      <c r="T19" s="29">
        <v>882021</v>
      </c>
      <c r="U19" s="29">
        <v>172073</v>
      </c>
      <c r="V19" s="29">
        <v>257175</v>
      </c>
      <c r="W19" s="29">
        <v>432578</v>
      </c>
      <c r="X19" s="29">
        <v>455723.31457000005</v>
      </c>
      <c r="Y19" s="29">
        <v>541001.745</v>
      </c>
      <c r="Z19" s="29">
        <v>382618</v>
      </c>
      <c r="AA19" s="29">
        <v>422882</v>
      </c>
      <c r="AB19" s="29">
        <v>842431.15888345195</v>
      </c>
      <c r="AC19" s="29">
        <v>646926</v>
      </c>
      <c r="AD19" s="29">
        <v>628380</v>
      </c>
      <c r="AE19" s="29">
        <v>670668</v>
      </c>
      <c r="AF19" s="29">
        <v>740310</v>
      </c>
      <c r="AG19" s="29">
        <v>839813</v>
      </c>
    </row>
    <row r="20" spans="2:33" x14ac:dyDescent="0.35">
      <c r="B20" s="13" t="s">
        <v>48</v>
      </c>
      <c r="C20" s="21">
        <v>1951</v>
      </c>
      <c r="D20" s="21">
        <v>2156</v>
      </c>
      <c r="E20" s="21">
        <v>2770</v>
      </c>
      <c r="F20" s="29">
        <v>2945</v>
      </c>
      <c r="G20" s="29">
        <v>3333</v>
      </c>
      <c r="H20" s="21">
        <v>2131</v>
      </c>
      <c r="I20" s="29">
        <v>2473</v>
      </c>
      <c r="J20" s="29">
        <v>1162</v>
      </c>
      <c r="K20" s="29">
        <v>1232</v>
      </c>
      <c r="L20" s="29">
        <v>1168</v>
      </c>
      <c r="M20" s="29">
        <v>1168</v>
      </c>
      <c r="N20" s="29">
        <v>1322</v>
      </c>
      <c r="O20" s="29">
        <v>1515</v>
      </c>
      <c r="P20" s="29">
        <v>1692</v>
      </c>
      <c r="Q20" s="29">
        <v>1670</v>
      </c>
      <c r="R20" s="29">
        <v>2128</v>
      </c>
      <c r="S20" s="29">
        <v>2436</v>
      </c>
      <c r="T20" s="29">
        <v>2664</v>
      </c>
      <c r="U20" s="29">
        <v>380</v>
      </c>
      <c r="V20" s="29">
        <v>3094</v>
      </c>
      <c r="W20" s="29">
        <v>2945</v>
      </c>
      <c r="X20" s="29">
        <v>2920</v>
      </c>
      <c r="Y20" s="29">
        <v>2767</v>
      </c>
      <c r="Z20" s="29">
        <v>3790</v>
      </c>
      <c r="AA20" s="29">
        <v>4048</v>
      </c>
      <c r="AB20" s="29">
        <v>3828</v>
      </c>
      <c r="AC20" s="29">
        <v>3828</v>
      </c>
      <c r="AD20" s="29">
        <v>3828</v>
      </c>
      <c r="AE20" s="29">
        <v>3828</v>
      </c>
      <c r="AF20" s="29">
        <v>4262</v>
      </c>
      <c r="AG20" s="29">
        <v>4062</v>
      </c>
    </row>
    <row r="21" spans="2:33" x14ac:dyDescent="0.35">
      <c r="B21" s="13" t="s">
        <v>53</v>
      </c>
      <c r="C21" s="21">
        <v>267422</v>
      </c>
      <c r="D21" s="21">
        <v>269297</v>
      </c>
      <c r="E21" s="21">
        <v>248267</v>
      </c>
      <c r="F21" s="29">
        <v>246487</v>
      </c>
      <c r="G21" s="29">
        <v>279060</v>
      </c>
      <c r="H21" s="21">
        <v>285560</v>
      </c>
      <c r="I21" s="29">
        <v>336539</v>
      </c>
      <c r="J21" s="29">
        <v>306314</v>
      </c>
      <c r="K21" s="29">
        <v>245602</v>
      </c>
      <c r="L21" s="29">
        <v>304627</v>
      </c>
      <c r="M21" s="29">
        <v>266503</v>
      </c>
      <c r="N21" s="29">
        <v>332671</v>
      </c>
      <c r="O21" s="29">
        <v>510803</v>
      </c>
      <c r="P21" s="29">
        <v>446301</v>
      </c>
      <c r="Q21" s="29">
        <v>608173</v>
      </c>
      <c r="R21" s="29">
        <v>513303</v>
      </c>
      <c r="S21" s="29">
        <v>871989</v>
      </c>
      <c r="T21" s="29">
        <v>751341</v>
      </c>
      <c r="U21" s="29">
        <v>997506</v>
      </c>
      <c r="V21" s="29">
        <v>728757</v>
      </c>
      <c r="W21" s="29">
        <v>773427</v>
      </c>
      <c r="X21" s="29">
        <v>857839</v>
      </c>
      <c r="Y21" s="29">
        <v>896333</v>
      </c>
      <c r="Z21" s="29">
        <v>840515</v>
      </c>
      <c r="AA21" s="29">
        <v>968047</v>
      </c>
      <c r="AB21" s="29">
        <v>859496</v>
      </c>
      <c r="AC21" s="29">
        <v>895808</v>
      </c>
      <c r="AD21" s="29">
        <v>778097</v>
      </c>
      <c r="AE21" s="29">
        <v>914521</v>
      </c>
      <c r="AF21" s="29">
        <v>915169</v>
      </c>
      <c r="AG21" s="29">
        <v>962982</v>
      </c>
    </row>
    <row r="22" spans="2:33" x14ac:dyDescent="0.35">
      <c r="B22" s="13" t="s">
        <v>47</v>
      </c>
      <c r="C22" s="21">
        <v>256</v>
      </c>
      <c r="D22" s="21">
        <v>260</v>
      </c>
      <c r="E22" s="21">
        <v>264</v>
      </c>
      <c r="F22" s="29">
        <v>141</v>
      </c>
      <c r="G22" s="29">
        <v>114</v>
      </c>
      <c r="H22" s="21">
        <v>104</v>
      </c>
      <c r="I22" s="29">
        <v>3594</v>
      </c>
      <c r="J22" s="29">
        <v>3537</v>
      </c>
      <c r="K22" s="29">
        <v>3425</v>
      </c>
      <c r="L22" s="29">
        <v>144</v>
      </c>
      <c r="M22" s="29">
        <v>3001</v>
      </c>
      <c r="N22" s="29">
        <v>194</v>
      </c>
      <c r="O22" s="29">
        <v>3879</v>
      </c>
      <c r="P22" s="29">
        <v>45105</v>
      </c>
      <c r="Q22" s="29">
        <v>65102</v>
      </c>
      <c r="R22" s="29">
        <v>68076</v>
      </c>
      <c r="S22" s="29">
        <v>47054</v>
      </c>
      <c r="T22" s="29">
        <v>42086</v>
      </c>
      <c r="U22" s="29">
        <v>27163</v>
      </c>
      <c r="V22" s="29">
        <v>72315</v>
      </c>
      <c r="W22" s="29">
        <v>40663</v>
      </c>
      <c r="X22" s="29">
        <v>28130</v>
      </c>
      <c r="Y22" s="29">
        <v>30126</v>
      </c>
      <c r="Z22" s="29">
        <v>11454</v>
      </c>
      <c r="AA22" s="29">
        <v>21189</v>
      </c>
      <c r="AB22" s="29">
        <v>31057</v>
      </c>
      <c r="AC22" s="29">
        <v>18464</v>
      </c>
      <c r="AD22" s="29">
        <v>17503</v>
      </c>
      <c r="AE22" s="29">
        <v>28002</v>
      </c>
      <c r="AF22" s="29">
        <v>71522</v>
      </c>
      <c r="AG22" s="29">
        <v>102376</v>
      </c>
    </row>
    <row r="23" spans="2:33" x14ac:dyDescent="0.35">
      <c r="B23" s="13" t="s">
        <v>8</v>
      </c>
      <c r="C23" s="21">
        <v>18839</v>
      </c>
      <c r="D23" s="21">
        <v>756</v>
      </c>
      <c r="E23" s="21">
        <v>3510</v>
      </c>
      <c r="F23" s="29">
        <v>33190</v>
      </c>
      <c r="G23" s="29">
        <v>19606</v>
      </c>
      <c r="H23" s="21">
        <v>2866</v>
      </c>
      <c r="I23" s="29">
        <v>12569</v>
      </c>
      <c r="J23" s="29">
        <v>12123</v>
      </c>
      <c r="K23" s="29">
        <v>71703</v>
      </c>
      <c r="L23" s="29">
        <v>6303</v>
      </c>
      <c r="M23" s="29">
        <v>2718</v>
      </c>
      <c r="N23" s="29">
        <v>14885</v>
      </c>
      <c r="O23" s="29">
        <v>43610</v>
      </c>
      <c r="P23" s="29">
        <v>7353</v>
      </c>
      <c r="Q23" s="29">
        <v>26796</v>
      </c>
      <c r="R23" s="29">
        <v>27517</v>
      </c>
      <c r="S23" s="29">
        <v>88862</v>
      </c>
      <c r="T23" s="29">
        <v>16923</v>
      </c>
      <c r="U23" s="29">
        <v>38048</v>
      </c>
      <c r="V23" s="29">
        <v>7820</v>
      </c>
      <c r="W23" s="29">
        <v>22482</v>
      </c>
      <c r="X23" s="29">
        <v>27648</v>
      </c>
      <c r="Y23" s="29">
        <v>31105</v>
      </c>
      <c r="Z23" s="29">
        <v>14697</v>
      </c>
      <c r="AA23" s="29">
        <v>20911</v>
      </c>
      <c r="AB23" s="29">
        <v>19573</v>
      </c>
      <c r="AC23" s="29">
        <v>7062</v>
      </c>
      <c r="AD23" s="29">
        <v>19499</v>
      </c>
      <c r="AE23" s="29">
        <v>16170</v>
      </c>
      <c r="AF23" s="29">
        <v>12166</v>
      </c>
      <c r="AG23" s="29">
        <v>5057</v>
      </c>
    </row>
    <row r="24" spans="2:33" x14ac:dyDescent="0.35">
      <c r="B24" s="13" t="s">
        <v>54</v>
      </c>
      <c r="C24" s="21">
        <v>2475</v>
      </c>
      <c r="D24" s="41">
        <v>0</v>
      </c>
      <c r="E24" s="41">
        <v>0</v>
      </c>
      <c r="F24" s="41">
        <v>0</v>
      </c>
      <c r="G24" s="29">
        <v>0</v>
      </c>
      <c r="H24" s="41">
        <v>0</v>
      </c>
      <c r="I24" s="41">
        <v>0</v>
      </c>
      <c r="J24" s="29">
        <v>0</v>
      </c>
      <c r="K24" s="29">
        <v>1505</v>
      </c>
      <c r="L24" s="29">
        <v>0</v>
      </c>
      <c r="M24" s="29">
        <v>1472</v>
      </c>
      <c r="N24" s="41">
        <v>0</v>
      </c>
      <c r="O24" s="41">
        <v>0</v>
      </c>
      <c r="P24" s="41">
        <v>0</v>
      </c>
      <c r="Q24" s="41">
        <v>0</v>
      </c>
      <c r="R24" s="29">
        <v>11573</v>
      </c>
      <c r="S24" s="41">
        <v>0</v>
      </c>
      <c r="T24" s="29">
        <v>17608</v>
      </c>
      <c r="U24" s="29">
        <v>6847</v>
      </c>
      <c r="V24" s="29">
        <v>5951</v>
      </c>
      <c r="W24" s="29">
        <v>7748</v>
      </c>
      <c r="X24" s="29">
        <v>13552</v>
      </c>
      <c r="Y24" s="29">
        <v>6690</v>
      </c>
      <c r="Z24" s="29">
        <v>7335</v>
      </c>
      <c r="AA24" s="29">
        <v>1035</v>
      </c>
      <c r="AB24" s="29">
        <v>24243</v>
      </c>
      <c r="AC24" s="29">
        <v>18857</v>
      </c>
      <c r="AD24" s="29">
        <v>3917</v>
      </c>
      <c r="AE24" s="29">
        <v>7282</v>
      </c>
      <c r="AF24" s="29">
        <v>3764</v>
      </c>
      <c r="AG24" s="29">
        <v>2229</v>
      </c>
    </row>
    <row r="25" spans="2:33" x14ac:dyDescent="0.35">
      <c r="B25" s="13" t="s">
        <v>55</v>
      </c>
      <c r="C25" s="21">
        <v>23331</v>
      </c>
      <c r="D25" s="21">
        <v>42074</v>
      </c>
      <c r="E25" s="21">
        <v>49259</v>
      </c>
      <c r="F25" s="29">
        <v>47015</v>
      </c>
      <c r="G25" s="29">
        <v>54342</v>
      </c>
      <c r="H25" s="21">
        <v>52805</v>
      </c>
      <c r="I25" s="29">
        <v>38180</v>
      </c>
      <c r="J25" s="29">
        <v>38836</v>
      </c>
      <c r="K25" s="29">
        <v>182632</v>
      </c>
      <c r="L25" s="29">
        <v>68485</v>
      </c>
      <c r="M25" s="29">
        <v>52838</v>
      </c>
      <c r="N25" s="29">
        <v>116063</v>
      </c>
      <c r="O25" s="29">
        <v>110471</v>
      </c>
      <c r="P25" s="29">
        <v>104065</v>
      </c>
      <c r="Q25" s="29">
        <v>64825</v>
      </c>
      <c r="R25" s="29">
        <v>79092</v>
      </c>
      <c r="S25" s="29">
        <v>198999</v>
      </c>
      <c r="T25" s="29">
        <v>280555</v>
      </c>
      <c r="U25" s="29">
        <v>220595</v>
      </c>
      <c r="V25" s="29">
        <v>312463</v>
      </c>
      <c r="W25" s="29">
        <v>290249</v>
      </c>
      <c r="X25" s="29">
        <v>295557</v>
      </c>
      <c r="Y25" s="29">
        <v>451545.24699999997</v>
      </c>
      <c r="Z25" s="29">
        <v>410232</v>
      </c>
      <c r="AA25" s="29">
        <v>321827</v>
      </c>
      <c r="AB25" s="29">
        <v>315533</v>
      </c>
      <c r="AC25" s="29">
        <v>335674</v>
      </c>
      <c r="AD25" s="29">
        <v>401971</v>
      </c>
      <c r="AE25" s="29">
        <v>180894</v>
      </c>
      <c r="AF25" s="29">
        <v>187931</v>
      </c>
      <c r="AG25" s="29">
        <v>273474</v>
      </c>
    </row>
    <row r="26" spans="2:33" x14ac:dyDescent="0.35">
      <c r="B26" s="13" t="s">
        <v>56</v>
      </c>
      <c r="C26" s="21">
        <v>2180</v>
      </c>
      <c r="D26" s="21">
        <v>5994</v>
      </c>
      <c r="E26" s="21">
        <v>6369</v>
      </c>
      <c r="F26" s="29">
        <v>6247</v>
      </c>
      <c r="G26" s="29">
        <v>6512</v>
      </c>
      <c r="H26" s="21">
        <v>6183</v>
      </c>
      <c r="I26" s="29">
        <v>5873</v>
      </c>
      <c r="J26" s="29">
        <v>5497</v>
      </c>
      <c r="K26" s="29">
        <v>5623</v>
      </c>
      <c r="L26" s="29">
        <v>5909</v>
      </c>
      <c r="M26" s="29">
        <v>8773</v>
      </c>
      <c r="N26" s="29">
        <v>9773</v>
      </c>
      <c r="O26" s="29">
        <v>9245</v>
      </c>
      <c r="P26" s="29">
        <v>15139</v>
      </c>
      <c r="Q26" s="29">
        <v>14945</v>
      </c>
      <c r="R26" s="29">
        <v>16668</v>
      </c>
      <c r="S26" s="29">
        <v>17488</v>
      </c>
      <c r="T26" s="29">
        <v>7434</v>
      </c>
      <c r="U26" s="29">
        <v>3176</v>
      </c>
      <c r="V26" s="29">
        <v>8628</v>
      </c>
      <c r="W26" s="29">
        <v>11308</v>
      </c>
      <c r="X26" s="29">
        <v>14870</v>
      </c>
      <c r="Y26" s="29">
        <v>12115</v>
      </c>
      <c r="Z26" s="29">
        <v>9965</v>
      </c>
      <c r="AA26" s="29">
        <v>28602</v>
      </c>
      <c r="AB26" s="29">
        <v>27520</v>
      </c>
      <c r="AC26" s="29">
        <v>20807</v>
      </c>
      <c r="AD26" s="29">
        <v>17290</v>
      </c>
      <c r="AE26" s="29">
        <v>36963</v>
      </c>
      <c r="AF26" s="29">
        <v>22578</v>
      </c>
      <c r="AG26" s="29">
        <v>20101</v>
      </c>
    </row>
    <row r="27" spans="2:33" x14ac:dyDescent="0.35">
      <c r="B27" s="19" t="s">
        <v>57</v>
      </c>
      <c r="C27" s="30">
        <v>537767</v>
      </c>
      <c r="D27" s="30">
        <v>606444</v>
      </c>
      <c r="E27" s="30">
        <v>558411</v>
      </c>
      <c r="F27" s="31">
        <v>526525</v>
      </c>
      <c r="G27" s="31">
        <v>569154</v>
      </c>
      <c r="H27" s="30">
        <v>597822</v>
      </c>
      <c r="I27" s="31">
        <v>725532</v>
      </c>
      <c r="J27" s="31">
        <v>606727</v>
      </c>
      <c r="K27" s="31">
        <v>633212</v>
      </c>
      <c r="L27" s="31">
        <v>586830</v>
      </c>
      <c r="M27" s="31">
        <v>510712</v>
      </c>
      <c r="N27" s="31">
        <v>641603</v>
      </c>
      <c r="O27" s="31">
        <v>919296</v>
      </c>
      <c r="P27" s="31">
        <v>977762</v>
      </c>
      <c r="Q27" s="31">
        <v>1137933</v>
      </c>
      <c r="R27" s="31">
        <v>1043572</v>
      </c>
      <c r="S27" s="31">
        <v>1948865</v>
      </c>
      <c r="T27" s="31">
        <v>2000632</v>
      </c>
      <c r="U27" s="31">
        <v>1465788</v>
      </c>
      <c r="V27" s="31">
        <v>1396203</v>
      </c>
      <c r="W27" s="31">
        <v>1581400</v>
      </c>
      <c r="X27" s="31">
        <v>1696239.3145699999</v>
      </c>
      <c r="Y27" s="31">
        <v>1971682.9920000001</v>
      </c>
      <c r="Z27" s="31">
        <v>1680606</v>
      </c>
      <c r="AA27" s="31">
        <v>1788541</v>
      </c>
      <c r="AB27" s="31">
        <v>2123681.1588834501</v>
      </c>
      <c r="AC27" s="31">
        <v>1947426</v>
      </c>
      <c r="AD27" s="31">
        <v>1870485</v>
      </c>
      <c r="AE27" s="31">
        <v>1858328</v>
      </c>
      <c r="AF27" s="31">
        <v>1957702</v>
      </c>
      <c r="AG27" s="31">
        <v>2210094</v>
      </c>
    </row>
    <row r="28" spans="2:33" x14ac:dyDescent="0.35">
      <c r="B28" s="19" t="s">
        <v>58</v>
      </c>
      <c r="C28" s="30">
        <v>621238</v>
      </c>
      <c r="D28" s="30">
        <v>690518</v>
      </c>
      <c r="E28" s="30">
        <v>643773</v>
      </c>
      <c r="F28" s="31">
        <v>603285</v>
      </c>
      <c r="G28" s="31">
        <v>648860</v>
      </c>
      <c r="H28" s="30">
        <v>677019</v>
      </c>
      <c r="I28" s="31">
        <v>803713</v>
      </c>
      <c r="J28" s="31">
        <v>687120</v>
      </c>
      <c r="K28" s="31">
        <v>762430</v>
      </c>
      <c r="L28" s="31">
        <v>715397</v>
      </c>
      <c r="M28" s="31">
        <v>698827</v>
      </c>
      <c r="N28" s="31">
        <v>790335</v>
      </c>
      <c r="O28" s="31">
        <v>1067700</v>
      </c>
      <c r="P28" s="31">
        <v>1144220</v>
      </c>
      <c r="Q28" s="31">
        <v>1311274</v>
      </c>
      <c r="R28" s="31">
        <v>1231288</v>
      </c>
      <c r="S28" s="31">
        <v>2133255</v>
      </c>
      <c r="T28" s="31">
        <v>2176666</v>
      </c>
      <c r="U28" s="31">
        <v>1683548</v>
      </c>
      <c r="V28" s="31">
        <v>1665277</v>
      </c>
      <c r="W28" s="31">
        <v>1928043</v>
      </c>
      <c r="X28" s="31">
        <v>2394568.6369570075</v>
      </c>
      <c r="Y28" s="31">
        <v>2729671.25709</v>
      </c>
      <c r="Z28" s="31">
        <v>3137233</v>
      </c>
      <c r="AA28" s="31">
        <v>3243439</v>
      </c>
      <c r="AB28" s="31">
        <v>3604347.1588834501</v>
      </c>
      <c r="AC28" s="31">
        <v>3479908</v>
      </c>
      <c r="AD28" s="31">
        <v>3402120</v>
      </c>
      <c r="AE28" s="31">
        <v>3382166</v>
      </c>
      <c r="AF28" s="31">
        <v>3454677</v>
      </c>
      <c r="AG28" s="31">
        <v>3769281</v>
      </c>
    </row>
    <row r="29" spans="2:33" x14ac:dyDescent="0.35">
      <c r="B29" s="26" t="s">
        <v>21</v>
      </c>
      <c r="C29" s="32"/>
      <c r="D29" s="32"/>
      <c r="E29" s="32"/>
      <c r="F29" s="33"/>
      <c r="G29" s="33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x14ac:dyDescent="0.35">
      <c r="B30" s="23" t="s">
        <v>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2:33" x14ac:dyDescent="0.35">
      <c r="B31" s="13" t="s">
        <v>1</v>
      </c>
      <c r="C31" s="18">
        <v>8198</v>
      </c>
      <c r="D31" s="18">
        <v>8198</v>
      </c>
      <c r="E31" s="18">
        <v>8198</v>
      </c>
      <c r="F31" s="18">
        <v>8198</v>
      </c>
      <c r="G31" s="18">
        <v>8198</v>
      </c>
      <c r="H31" s="18">
        <v>8198</v>
      </c>
      <c r="I31" s="18">
        <v>8198</v>
      </c>
      <c r="J31" s="18">
        <v>8198</v>
      </c>
      <c r="K31" s="18">
        <v>8198</v>
      </c>
      <c r="L31" s="18">
        <v>8198</v>
      </c>
      <c r="M31" s="18">
        <v>8198</v>
      </c>
      <c r="N31" s="18">
        <v>8198</v>
      </c>
      <c r="O31" s="18">
        <v>8198</v>
      </c>
      <c r="P31" s="18">
        <v>8198</v>
      </c>
      <c r="Q31" s="18">
        <v>8198</v>
      </c>
      <c r="R31" s="18">
        <v>8198</v>
      </c>
      <c r="S31" s="18">
        <v>8198</v>
      </c>
      <c r="T31" s="18">
        <v>8198</v>
      </c>
      <c r="U31" s="18">
        <v>8198</v>
      </c>
      <c r="V31" s="18">
        <v>8198</v>
      </c>
      <c r="W31" s="18">
        <v>8198</v>
      </c>
      <c r="X31" s="18">
        <v>8198</v>
      </c>
      <c r="Y31" s="18">
        <v>8198</v>
      </c>
      <c r="Z31" s="18">
        <v>8198</v>
      </c>
      <c r="AA31" s="18">
        <v>8198</v>
      </c>
      <c r="AB31" s="18">
        <v>8198</v>
      </c>
      <c r="AC31" s="18">
        <v>8198</v>
      </c>
      <c r="AD31" s="18">
        <v>8198</v>
      </c>
      <c r="AE31" s="18">
        <v>8198</v>
      </c>
      <c r="AF31" s="18">
        <v>8198</v>
      </c>
      <c r="AG31" s="18">
        <v>8198</v>
      </c>
    </row>
    <row r="32" spans="2:33" x14ac:dyDescent="0.35">
      <c r="B32" s="13" t="s">
        <v>2</v>
      </c>
      <c r="C32" s="18">
        <v>163100</v>
      </c>
      <c r="D32" s="18">
        <v>174437</v>
      </c>
      <c r="E32" s="18">
        <v>174437</v>
      </c>
      <c r="F32" s="18">
        <v>174437</v>
      </c>
      <c r="G32" s="18">
        <v>174437</v>
      </c>
      <c r="H32" s="18">
        <v>181140</v>
      </c>
      <c r="I32" s="18">
        <v>181140</v>
      </c>
      <c r="J32" s="18">
        <v>181140</v>
      </c>
      <c r="K32" s="18">
        <v>181140</v>
      </c>
      <c r="L32" s="18">
        <v>218816</v>
      </c>
      <c r="M32" s="18">
        <v>218816</v>
      </c>
      <c r="N32" s="18">
        <v>218816</v>
      </c>
      <c r="O32" s="18">
        <v>218816</v>
      </c>
      <c r="P32" s="18">
        <v>234946</v>
      </c>
      <c r="Q32" s="18">
        <v>234946</v>
      </c>
      <c r="R32" s="18">
        <v>234946</v>
      </c>
      <c r="S32" s="18">
        <v>234946</v>
      </c>
      <c r="T32" s="18">
        <v>306992</v>
      </c>
      <c r="U32" s="18">
        <v>306992</v>
      </c>
      <c r="V32" s="18">
        <v>306992</v>
      </c>
      <c r="W32" s="18">
        <v>306992</v>
      </c>
      <c r="X32" s="18">
        <v>312027</v>
      </c>
      <c r="Y32" s="18">
        <v>312027</v>
      </c>
      <c r="Z32" s="18">
        <v>311051.27</v>
      </c>
      <c r="AA32" s="18">
        <v>312050</v>
      </c>
      <c r="AB32" s="18">
        <v>312050</v>
      </c>
      <c r="AC32" s="18">
        <v>324298</v>
      </c>
      <c r="AD32" s="18">
        <v>324298</v>
      </c>
      <c r="AE32" s="18">
        <v>324298</v>
      </c>
      <c r="AF32" s="18">
        <v>275111</v>
      </c>
      <c r="AG32" s="18">
        <v>275111</v>
      </c>
    </row>
    <row r="33" spans="2:33" x14ac:dyDescent="0.35">
      <c r="B33" s="13" t="s">
        <v>137</v>
      </c>
      <c r="C33" s="41">
        <v>0</v>
      </c>
      <c r="D33" s="41">
        <v>0</v>
      </c>
      <c r="E33" s="41">
        <v>0</v>
      </c>
      <c r="F33" s="41">
        <v>0</v>
      </c>
      <c r="G33" s="21">
        <v>0</v>
      </c>
      <c r="H33" s="41">
        <v>8</v>
      </c>
      <c r="I33" s="41">
        <v>123</v>
      </c>
      <c r="J33" s="21">
        <v>-127</v>
      </c>
      <c r="K33" s="21">
        <v>-179</v>
      </c>
      <c r="L33" s="21">
        <v>-29</v>
      </c>
      <c r="M33" s="21">
        <v>-29</v>
      </c>
      <c r="N33" s="21">
        <v>16</v>
      </c>
      <c r="O33" s="21">
        <v>180</v>
      </c>
      <c r="P33" s="21">
        <v>1</v>
      </c>
      <c r="Q33" s="21">
        <v>131</v>
      </c>
      <c r="R33" s="21">
        <v>82</v>
      </c>
      <c r="S33" s="21">
        <v>52</v>
      </c>
      <c r="T33" s="21">
        <v>141</v>
      </c>
      <c r="U33" s="21">
        <v>0</v>
      </c>
      <c r="V33" s="21">
        <v>-56</v>
      </c>
      <c r="W33" s="21">
        <v>-73</v>
      </c>
      <c r="X33" s="21">
        <v>-160</v>
      </c>
      <c r="Y33" s="21">
        <v>-158</v>
      </c>
      <c r="Z33" s="21">
        <v>-1087</v>
      </c>
      <c r="AA33" s="21">
        <v>-1275</v>
      </c>
      <c r="AB33" s="21">
        <v>-1367</v>
      </c>
      <c r="AC33" s="21">
        <v>-1838</v>
      </c>
      <c r="AD33" s="21">
        <v>-1493</v>
      </c>
      <c r="AE33" s="21">
        <v>-1493</v>
      </c>
      <c r="AF33" s="21">
        <v>-2493</v>
      </c>
      <c r="AG33" s="21">
        <v>-2397</v>
      </c>
    </row>
    <row r="34" spans="2:33" x14ac:dyDescent="0.35">
      <c r="B34" s="85" t="s">
        <v>277</v>
      </c>
      <c r="C34" s="41"/>
      <c r="D34" s="41"/>
      <c r="E34" s="41"/>
      <c r="F34" s="41"/>
      <c r="G34" s="21"/>
      <c r="H34" s="41"/>
      <c r="I34" s="4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>
        <v>-999</v>
      </c>
      <c r="AB34" s="21">
        <v>-999</v>
      </c>
      <c r="AC34" s="21">
        <v>-999</v>
      </c>
      <c r="AD34" s="21">
        <v>-929</v>
      </c>
      <c r="AE34" s="21">
        <v>-929.04</v>
      </c>
      <c r="AF34" s="21">
        <v>-929</v>
      </c>
      <c r="AG34" s="21">
        <v>-929</v>
      </c>
    </row>
    <row r="35" spans="2:33" x14ac:dyDescent="0.35">
      <c r="B35" s="13" t="s">
        <v>278</v>
      </c>
      <c r="C35" s="41"/>
      <c r="D35" s="41"/>
      <c r="E35" s="41"/>
      <c r="F35" s="41"/>
      <c r="G35" s="21"/>
      <c r="H35" s="41"/>
      <c r="I35" s="4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>
        <v>-61561</v>
      </c>
      <c r="AG35" s="21">
        <v>-51140</v>
      </c>
    </row>
    <row r="36" spans="2:33" x14ac:dyDescent="0.35">
      <c r="B36" s="13" t="s">
        <v>128</v>
      </c>
      <c r="C36" s="18">
        <v>28300</v>
      </c>
      <c r="D36" s="18">
        <v>-4758</v>
      </c>
      <c r="E36" s="18">
        <v>6924</v>
      </c>
      <c r="F36" s="18">
        <v>4841</v>
      </c>
      <c r="G36" s="18">
        <v>21063</v>
      </c>
      <c r="H36" s="18">
        <v>22654</v>
      </c>
      <c r="I36" s="18">
        <v>46614</v>
      </c>
      <c r="J36" s="18">
        <v>57725</v>
      </c>
      <c r="K36" s="18">
        <v>47109</v>
      </c>
      <c r="L36" s="18">
        <v>11741</v>
      </c>
      <c r="M36" s="18">
        <v>12652</v>
      </c>
      <c r="N36" s="18">
        <v>38950</v>
      </c>
      <c r="O36" s="18">
        <v>69038</v>
      </c>
      <c r="P36" s="18">
        <v>53620</v>
      </c>
      <c r="Q36" s="18">
        <v>57642</v>
      </c>
      <c r="R36" s="18">
        <v>82923</v>
      </c>
      <c r="S36" s="18">
        <v>197665</v>
      </c>
      <c r="T36" s="18">
        <v>170773</v>
      </c>
      <c r="U36" s="18">
        <v>211862</v>
      </c>
      <c r="V36" s="18">
        <v>388940</v>
      </c>
      <c r="W36" s="18">
        <v>470770</v>
      </c>
      <c r="X36" s="18">
        <v>385516</v>
      </c>
      <c r="Y36" s="18">
        <v>363284.75255999831</v>
      </c>
      <c r="Z36" s="18">
        <v>758786.47384000011</v>
      </c>
      <c r="AA36" s="18">
        <v>776004.99999999953</v>
      </c>
      <c r="AB36" s="18">
        <v>814533</v>
      </c>
      <c r="AC36" s="18">
        <v>748929</v>
      </c>
      <c r="AD36" s="18">
        <v>853638</v>
      </c>
      <c r="AE36" s="18">
        <v>853638</v>
      </c>
      <c r="AF36" s="18">
        <v>825093</v>
      </c>
      <c r="AG36" s="18">
        <v>841906</v>
      </c>
    </row>
    <row r="37" spans="2:33" x14ac:dyDescent="0.35">
      <c r="B37" s="23" t="s">
        <v>3</v>
      </c>
      <c r="C37" s="24">
        <v>199598</v>
      </c>
      <c r="D37" s="24">
        <f>SUM(D31:D36)</f>
        <v>177877</v>
      </c>
      <c r="E37" s="24">
        <v>189559</v>
      </c>
      <c r="F37" s="24">
        <v>187476</v>
      </c>
      <c r="G37" s="24">
        <v>203698</v>
      </c>
      <c r="H37" s="24">
        <v>212000</v>
      </c>
      <c r="I37" s="24">
        <v>236075</v>
      </c>
      <c r="J37" s="24">
        <v>246936</v>
      </c>
      <c r="K37" s="24">
        <v>236268</v>
      </c>
      <c r="L37" s="24">
        <v>238726</v>
      </c>
      <c r="M37" s="24">
        <v>239637</v>
      </c>
      <c r="N37" s="24">
        <v>265980</v>
      </c>
      <c r="O37" s="24">
        <v>296232</v>
      </c>
      <c r="P37" s="24">
        <v>296765</v>
      </c>
      <c r="Q37" s="24">
        <v>300917</v>
      </c>
      <c r="R37" s="24">
        <v>326149</v>
      </c>
      <c r="S37" s="24">
        <v>440861</v>
      </c>
      <c r="T37" s="24">
        <v>486104</v>
      </c>
      <c r="U37" s="24">
        <v>527052</v>
      </c>
      <c r="V37" s="24">
        <v>704074</v>
      </c>
      <c r="W37" s="24">
        <v>785887</v>
      </c>
      <c r="X37" s="24">
        <v>705581</v>
      </c>
      <c r="Y37" s="24">
        <v>683351.75255999831</v>
      </c>
      <c r="Z37" s="24">
        <v>1076947.7438400001</v>
      </c>
      <c r="AA37" s="24">
        <v>1093978.9999999995</v>
      </c>
      <c r="AB37" s="24">
        <v>1132415</v>
      </c>
      <c r="AC37" s="24">
        <v>1078588</v>
      </c>
      <c r="AD37" s="24">
        <v>1183712</v>
      </c>
      <c r="AE37" s="24">
        <v>1183711.96</v>
      </c>
      <c r="AF37" s="24">
        <v>1043419</v>
      </c>
      <c r="AG37" s="24">
        <v>1070749</v>
      </c>
    </row>
    <row r="38" spans="2:33" x14ac:dyDescent="0.35">
      <c r="B38" s="13" t="s">
        <v>4</v>
      </c>
      <c r="C38" s="18">
        <v>8757</v>
      </c>
      <c r="D38" s="18">
        <v>8440</v>
      </c>
      <c r="E38" s="18">
        <v>8145</v>
      </c>
      <c r="F38" s="18">
        <v>5769</v>
      </c>
      <c r="G38" s="18">
        <v>5882</v>
      </c>
      <c r="H38" s="18">
        <v>5574</v>
      </c>
      <c r="I38" s="18">
        <v>5430</v>
      </c>
      <c r="J38" s="18" t="s">
        <v>157</v>
      </c>
      <c r="K38" s="18">
        <v>0</v>
      </c>
      <c r="L38" s="18">
        <v>104</v>
      </c>
      <c r="M38" s="18">
        <v>107</v>
      </c>
      <c r="N38" s="18">
        <v>-99</v>
      </c>
      <c r="O38" s="18">
        <v>-49</v>
      </c>
      <c r="P38" s="18">
        <v>-133</v>
      </c>
      <c r="Q38" s="18">
        <v>-141</v>
      </c>
      <c r="R38" s="18">
        <v>-274</v>
      </c>
      <c r="S38" s="18">
        <v>-271</v>
      </c>
      <c r="T38" s="18">
        <v>-222</v>
      </c>
      <c r="U38" s="18">
        <v>-246</v>
      </c>
      <c r="V38" s="18">
        <v>-280</v>
      </c>
      <c r="W38" s="18">
        <v>1172</v>
      </c>
      <c r="X38" s="18">
        <v>-406</v>
      </c>
      <c r="Y38" s="18">
        <v>887</v>
      </c>
      <c r="Z38" s="18">
        <v>924</v>
      </c>
      <c r="AA38" s="18">
        <v>656</v>
      </c>
      <c r="AB38" s="18">
        <v>772</v>
      </c>
      <c r="AC38" s="18">
        <v>-216</v>
      </c>
      <c r="AD38" s="18">
        <v>1225</v>
      </c>
      <c r="AE38" s="18">
        <v>1225</v>
      </c>
      <c r="AF38" s="18">
        <v>-340</v>
      </c>
      <c r="AG38" s="18">
        <v>-693</v>
      </c>
    </row>
    <row r="39" spans="2:33" x14ac:dyDescent="0.35">
      <c r="B39" s="19" t="s">
        <v>5</v>
      </c>
      <c r="C39" s="20">
        <v>208355</v>
      </c>
      <c r="D39" s="20">
        <f>D37+D38</f>
        <v>186317</v>
      </c>
      <c r="E39" s="20">
        <v>197704</v>
      </c>
      <c r="F39" s="20">
        <v>193245</v>
      </c>
      <c r="G39" s="20">
        <v>209580</v>
      </c>
      <c r="H39" s="20">
        <v>217574</v>
      </c>
      <c r="I39" s="20">
        <v>241505</v>
      </c>
      <c r="J39" s="20">
        <v>246936</v>
      </c>
      <c r="K39" s="20">
        <v>236268</v>
      </c>
      <c r="L39" s="20">
        <v>238830</v>
      </c>
      <c r="M39" s="20">
        <v>239744</v>
      </c>
      <c r="N39" s="20">
        <v>265881</v>
      </c>
      <c r="O39" s="20">
        <v>296183</v>
      </c>
      <c r="P39" s="20">
        <v>296632</v>
      </c>
      <c r="Q39" s="20">
        <v>300776</v>
      </c>
      <c r="R39" s="20">
        <v>325875</v>
      </c>
      <c r="S39" s="20">
        <v>440590</v>
      </c>
      <c r="T39" s="20">
        <v>485882</v>
      </c>
      <c r="U39" s="20">
        <v>526806</v>
      </c>
      <c r="V39" s="20">
        <v>703794</v>
      </c>
      <c r="W39" s="20">
        <v>787059</v>
      </c>
      <c r="X39" s="20">
        <v>705175</v>
      </c>
      <c r="Y39" s="20">
        <v>684238.75255999831</v>
      </c>
      <c r="Z39" s="20">
        <v>1077871.7438400001</v>
      </c>
      <c r="AA39" s="20">
        <v>1094635</v>
      </c>
      <c r="AB39" s="20">
        <v>1133187</v>
      </c>
      <c r="AC39" s="20">
        <v>1078372</v>
      </c>
      <c r="AD39" s="20">
        <v>1184937</v>
      </c>
      <c r="AE39" s="20">
        <v>1184936.96</v>
      </c>
      <c r="AF39" s="20">
        <v>1043079</v>
      </c>
      <c r="AG39" s="20">
        <v>1070056</v>
      </c>
    </row>
    <row r="40" spans="2:33" x14ac:dyDescent="0.35">
      <c r="B40" s="23" t="s">
        <v>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3" x14ac:dyDescent="0.35">
      <c r="B41" s="13" t="s">
        <v>122</v>
      </c>
      <c r="C41" s="18">
        <v>11546</v>
      </c>
      <c r="D41" s="18">
        <v>10982</v>
      </c>
      <c r="E41" s="18">
        <v>10739</v>
      </c>
      <c r="F41" s="18">
        <v>10004</v>
      </c>
      <c r="G41" s="18">
        <v>12619</v>
      </c>
      <c r="H41" s="18">
        <v>12110</v>
      </c>
      <c r="I41" s="18">
        <v>11541</v>
      </c>
      <c r="J41" s="18">
        <v>13094</v>
      </c>
      <c r="K41" s="18">
        <v>14404</v>
      </c>
      <c r="L41" s="18">
        <v>16541</v>
      </c>
      <c r="M41" s="18">
        <v>32447</v>
      </c>
      <c r="N41" s="18">
        <v>48996</v>
      </c>
      <c r="O41" s="18">
        <v>58694</v>
      </c>
      <c r="P41" s="18">
        <v>57557</v>
      </c>
      <c r="Q41" s="18">
        <v>59141</v>
      </c>
      <c r="R41" s="18">
        <v>65078</v>
      </c>
      <c r="S41" s="18">
        <v>80454</v>
      </c>
      <c r="T41" s="18">
        <v>83871</v>
      </c>
      <c r="U41" s="18">
        <v>92667</v>
      </c>
      <c r="V41" s="18">
        <v>96332.159530652818</v>
      </c>
      <c r="W41" s="18">
        <v>186604</v>
      </c>
      <c r="X41" s="18">
        <v>469970</v>
      </c>
      <c r="Y41" s="18">
        <v>514569.58718000003</v>
      </c>
      <c r="Z41" s="18">
        <v>523366</v>
      </c>
      <c r="AA41" s="18">
        <v>513217</v>
      </c>
      <c r="AB41" s="18">
        <v>544376</v>
      </c>
      <c r="AC41" s="18">
        <v>585307</v>
      </c>
      <c r="AD41" s="18">
        <v>596850</v>
      </c>
      <c r="AE41" s="18">
        <v>596850</v>
      </c>
      <c r="AF41" s="18">
        <v>377083</v>
      </c>
      <c r="AG41" s="18">
        <v>429201</v>
      </c>
    </row>
    <row r="42" spans="2:33" x14ac:dyDescent="0.35">
      <c r="B42" s="13" t="s">
        <v>8</v>
      </c>
      <c r="C42" s="18">
        <v>18551</v>
      </c>
      <c r="D42" s="18">
        <v>16984</v>
      </c>
      <c r="E42" s="18">
        <v>20232</v>
      </c>
      <c r="F42" s="18">
        <v>3457</v>
      </c>
      <c r="G42" s="18">
        <v>20566</v>
      </c>
      <c r="H42" s="18">
        <v>1387</v>
      </c>
      <c r="I42" s="18">
        <v>668</v>
      </c>
      <c r="J42" s="18">
        <v>5648</v>
      </c>
      <c r="K42" s="18">
        <v>158</v>
      </c>
      <c r="L42" s="18">
        <v>364</v>
      </c>
      <c r="M42" s="18">
        <v>0</v>
      </c>
      <c r="N42" s="18">
        <v>3438</v>
      </c>
      <c r="O42" s="18">
        <v>12797</v>
      </c>
      <c r="P42" s="18">
        <v>7936</v>
      </c>
      <c r="Q42" s="18">
        <v>12860</v>
      </c>
      <c r="R42" s="18">
        <v>24944</v>
      </c>
      <c r="S42" s="18">
        <v>9026</v>
      </c>
      <c r="T42" s="18">
        <v>3802</v>
      </c>
      <c r="U42" s="18">
        <v>11400</v>
      </c>
      <c r="V42" s="18"/>
      <c r="W42" s="18"/>
      <c r="X42" s="18">
        <v>5181</v>
      </c>
      <c r="Y42" s="18">
        <v>8097</v>
      </c>
      <c r="Z42" s="18">
        <v>17318</v>
      </c>
      <c r="AA42" s="18">
        <v>6253</v>
      </c>
      <c r="AB42" s="18">
        <v>4421</v>
      </c>
      <c r="AC42" s="18">
        <v>27082</v>
      </c>
      <c r="AD42" s="18">
        <v>5784</v>
      </c>
      <c r="AE42" s="18">
        <v>5784</v>
      </c>
      <c r="AF42" s="18">
        <v>58683</v>
      </c>
      <c r="AG42" s="18">
        <v>50603</v>
      </c>
    </row>
    <row r="43" spans="2:33" x14ac:dyDescent="0.35">
      <c r="B43" s="13" t="s">
        <v>210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10801</v>
      </c>
      <c r="Y43" s="18">
        <v>12780</v>
      </c>
      <c r="Z43" s="18">
        <v>169050</v>
      </c>
      <c r="AA43" s="18">
        <v>170611</v>
      </c>
      <c r="AB43" s="18">
        <v>159249</v>
      </c>
      <c r="AC43" s="18">
        <v>162041</v>
      </c>
      <c r="AD43" s="18">
        <v>125253</v>
      </c>
      <c r="AE43" s="18">
        <v>125253</v>
      </c>
      <c r="AF43" s="18">
        <v>118560</v>
      </c>
      <c r="AG43" s="18">
        <v>122040</v>
      </c>
    </row>
    <row r="44" spans="2:33" x14ac:dyDescent="0.35">
      <c r="B44" s="13" t="s">
        <v>7</v>
      </c>
      <c r="C44" s="18">
        <v>184</v>
      </c>
      <c r="D44" s="18">
        <v>184</v>
      </c>
      <c r="E44" s="18">
        <v>184</v>
      </c>
      <c r="F44" s="18">
        <v>167</v>
      </c>
      <c r="G44" s="18">
        <v>167</v>
      </c>
      <c r="H44" s="18">
        <v>167</v>
      </c>
      <c r="I44" s="18">
        <v>167</v>
      </c>
      <c r="J44" s="18">
        <v>185</v>
      </c>
      <c r="K44" s="18">
        <v>185</v>
      </c>
      <c r="L44" s="18">
        <v>185</v>
      </c>
      <c r="M44" s="18">
        <v>185</v>
      </c>
      <c r="N44" s="18">
        <v>256</v>
      </c>
      <c r="O44" s="18">
        <v>256</v>
      </c>
      <c r="P44" s="18">
        <v>256</v>
      </c>
      <c r="Q44" s="18">
        <v>256</v>
      </c>
      <c r="R44" s="18">
        <v>219</v>
      </c>
      <c r="S44" s="18">
        <v>219</v>
      </c>
      <c r="T44" s="18">
        <v>219</v>
      </c>
      <c r="U44" s="18">
        <v>220</v>
      </c>
      <c r="V44" s="18">
        <v>282</v>
      </c>
      <c r="W44" s="18">
        <v>282</v>
      </c>
      <c r="X44" s="18">
        <v>19049</v>
      </c>
      <c r="Y44" s="18">
        <v>19049</v>
      </c>
      <c r="Z44" s="18">
        <v>28976</v>
      </c>
      <c r="AA44" s="18">
        <v>30860</v>
      </c>
      <c r="AB44" s="18">
        <v>33180</v>
      </c>
      <c r="AC44" s="18">
        <v>35391</v>
      </c>
      <c r="AD44" s="18">
        <v>22787</v>
      </c>
      <c r="AE44" s="18">
        <v>22787</v>
      </c>
      <c r="AF44" s="18">
        <v>22939</v>
      </c>
      <c r="AG44" s="18">
        <v>23069</v>
      </c>
    </row>
    <row r="45" spans="2:33" x14ac:dyDescent="0.35">
      <c r="B45" s="85" t="s">
        <v>13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>
        <v>17961</v>
      </c>
      <c r="Z45" s="18">
        <v>18364.863216575344</v>
      </c>
      <c r="AA45" s="18">
        <v>18365</v>
      </c>
      <c r="AB45" s="18">
        <v>18842</v>
      </c>
      <c r="AC45" s="18">
        <v>19081</v>
      </c>
      <c r="AD45" s="18">
        <v>21605</v>
      </c>
      <c r="AE45" s="18">
        <v>21605</v>
      </c>
      <c r="AF45" s="18">
        <v>22243</v>
      </c>
      <c r="AG45" s="18">
        <v>22860</v>
      </c>
    </row>
    <row r="46" spans="2:33" x14ac:dyDescent="0.35">
      <c r="B46" s="13" t="s">
        <v>212</v>
      </c>
      <c r="C46" s="18">
        <v>2111</v>
      </c>
      <c r="D46" s="18">
        <v>1596</v>
      </c>
      <c r="E46" s="18">
        <v>2029</v>
      </c>
      <c r="F46" s="18">
        <v>51</v>
      </c>
      <c r="G46" s="18">
        <v>1678</v>
      </c>
      <c r="H46" s="18">
        <v>597</v>
      </c>
      <c r="I46" s="18">
        <v>2670</v>
      </c>
      <c r="J46" s="18">
        <v>2078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25</v>
      </c>
      <c r="Q46" s="18">
        <v>0</v>
      </c>
      <c r="R46" s="18">
        <v>2056</v>
      </c>
      <c r="S46" s="18">
        <v>0</v>
      </c>
      <c r="T46" s="18">
        <v>911</v>
      </c>
      <c r="U46" s="18">
        <v>2873</v>
      </c>
      <c r="V46" s="18"/>
      <c r="W46" s="18">
        <v>22</v>
      </c>
      <c r="X46" s="18">
        <v>17961</v>
      </c>
      <c r="Y46" s="18">
        <v>112</v>
      </c>
      <c r="Z46" s="18">
        <v>82245</v>
      </c>
      <c r="AA46" s="18">
        <v>86450</v>
      </c>
      <c r="AB46" s="18">
        <v>88053</v>
      </c>
      <c r="AC46" s="18">
        <v>74133</v>
      </c>
      <c r="AD46" s="18">
        <v>72791</v>
      </c>
      <c r="AE46" s="18">
        <v>72791</v>
      </c>
      <c r="AF46" s="18">
        <v>60267</v>
      </c>
      <c r="AG46" s="18">
        <v>58049</v>
      </c>
    </row>
    <row r="47" spans="2:33" x14ac:dyDescent="0.35">
      <c r="B47" s="19" t="s">
        <v>9</v>
      </c>
      <c r="C47" s="20">
        <v>32392</v>
      </c>
      <c r="D47" s="20">
        <v>29746</v>
      </c>
      <c r="E47" s="20">
        <f>SUM(E41:E46)</f>
        <v>33184</v>
      </c>
      <c r="F47" s="20">
        <v>13679</v>
      </c>
      <c r="G47" s="20">
        <v>35030</v>
      </c>
      <c r="H47" s="20">
        <v>14261</v>
      </c>
      <c r="I47" s="20">
        <v>15046</v>
      </c>
      <c r="J47" s="20">
        <v>21005</v>
      </c>
      <c r="K47" s="20">
        <v>14747</v>
      </c>
      <c r="L47" s="20">
        <v>17090</v>
      </c>
      <c r="M47" s="20">
        <v>32632</v>
      </c>
      <c r="N47" s="20">
        <v>52690</v>
      </c>
      <c r="O47" s="20">
        <v>71747</v>
      </c>
      <c r="P47" s="20">
        <v>65774</v>
      </c>
      <c r="Q47" s="20">
        <v>72257</v>
      </c>
      <c r="R47" s="20">
        <v>92297</v>
      </c>
      <c r="S47" s="20">
        <v>89699</v>
      </c>
      <c r="T47" s="20">
        <v>88803</v>
      </c>
      <c r="U47" s="20">
        <v>107160</v>
      </c>
      <c r="V47" s="20">
        <v>96614.159530652803</v>
      </c>
      <c r="W47" s="20">
        <v>186908</v>
      </c>
      <c r="X47" s="20">
        <v>522962</v>
      </c>
      <c r="Y47" s="20">
        <v>572389</v>
      </c>
      <c r="Z47" s="20">
        <v>839319.863216575</v>
      </c>
      <c r="AA47" s="20">
        <v>825756</v>
      </c>
      <c r="AB47" s="20">
        <v>848121</v>
      </c>
      <c r="AC47" s="20">
        <v>903035</v>
      </c>
      <c r="AD47" s="20">
        <v>845070</v>
      </c>
      <c r="AE47" s="20">
        <v>845070</v>
      </c>
      <c r="AF47" s="20">
        <v>659775</v>
      </c>
      <c r="AG47" s="20">
        <v>705822</v>
      </c>
    </row>
    <row r="48" spans="2:33" x14ac:dyDescent="0.35">
      <c r="B48" s="23" t="s">
        <v>10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33" x14ac:dyDescent="0.35">
      <c r="B49" s="13" t="s">
        <v>11</v>
      </c>
      <c r="C49" s="18">
        <v>140492</v>
      </c>
      <c r="D49" s="18">
        <v>266308</v>
      </c>
      <c r="E49" s="18">
        <v>227068</v>
      </c>
      <c r="F49" s="18">
        <v>215232</v>
      </c>
      <c r="G49" s="18">
        <v>189588</v>
      </c>
      <c r="H49" s="18">
        <v>234745</v>
      </c>
      <c r="I49" s="18">
        <v>247140</v>
      </c>
      <c r="J49" s="18">
        <v>205350</v>
      </c>
      <c r="K49" s="18">
        <v>218654</v>
      </c>
      <c r="L49" s="18">
        <v>158931</v>
      </c>
      <c r="M49" s="18">
        <v>157015</v>
      </c>
      <c r="N49" s="18">
        <v>172440</v>
      </c>
      <c r="O49" s="18">
        <v>216824</v>
      </c>
      <c r="P49" s="18">
        <v>260708</v>
      </c>
      <c r="Q49" s="18">
        <v>332563</v>
      </c>
      <c r="R49" s="18">
        <v>336563</v>
      </c>
      <c r="S49" s="18">
        <v>410679</v>
      </c>
      <c r="T49" s="18">
        <v>431947</v>
      </c>
      <c r="U49" s="18">
        <v>344669</v>
      </c>
      <c r="V49" s="18">
        <v>206754</v>
      </c>
      <c r="W49" s="18">
        <v>230046</v>
      </c>
      <c r="X49" s="18">
        <v>289523</v>
      </c>
      <c r="Y49" s="18">
        <v>400378.46899999998</v>
      </c>
      <c r="Z49" s="18">
        <v>298513</v>
      </c>
      <c r="AA49" s="18">
        <v>251574</v>
      </c>
      <c r="AB49" s="18">
        <v>491178</v>
      </c>
      <c r="AC49" s="18">
        <v>381558</v>
      </c>
      <c r="AD49" s="18">
        <v>371915</v>
      </c>
      <c r="AE49" s="18">
        <v>371915</v>
      </c>
      <c r="AF49" s="18">
        <v>349880</v>
      </c>
      <c r="AG49" s="18">
        <v>511743</v>
      </c>
    </row>
    <row r="50" spans="2:33" x14ac:dyDescent="0.35">
      <c r="B50" s="13" t="s">
        <v>122</v>
      </c>
      <c r="C50" s="18">
        <v>3917</v>
      </c>
      <c r="D50" s="18">
        <v>6175</v>
      </c>
      <c r="E50" s="18">
        <v>3950</v>
      </c>
      <c r="F50" s="18">
        <v>3573</v>
      </c>
      <c r="G50" s="18">
        <v>4408</v>
      </c>
      <c r="H50" s="18">
        <v>4743</v>
      </c>
      <c r="I50" s="18">
        <v>4365</v>
      </c>
      <c r="J50" s="18">
        <v>4867</v>
      </c>
      <c r="K50" s="18">
        <v>5110</v>
      </c>
      <c r="L50" s="18">
        <v>8577</v>
      </c>
      <c r="M50" s="18">
        <v>8842</v>
      </c>
      <c r="N50" s="18">
        <v>9401</v>
      </c>
      <c r="O50" s="18">
        <v>10099</v>
      </c>
      <c r="P50" s="18">
        <v>9533</v>
      </c>
      <c r="Q50" s="18">
        <v>9588</v>
      </c>
      <c r="R50" s="18">
        <v>8829</v>
      </c>
      <c r="S50" s="18">
        <v>9895</v>
      </c>
      <c r="T50" s="18">
        <v>10137</v>
      </c>
      <c r="U50" s="18">
        <v>11464</v>
      </c>
      <c r="V50" s="18">
        <v>11300</v>
      </c>
      <c r="W50" s="18">
        <v>22616</v>
      </c>
      <c r="X50" s="18">
        <v>74131</v>
      </c>
      <c r="Y50" s="18">
        <v>86695.931966516277</v>
      </c>
      <c r="Z50" s="18">
        <v>195848</v>
      </c>
      <c r="AA50" s="18">
        <v>194769</v>
      </c>
      <c r="AB50" s="18">
        <v>225143</v>
      </c>
      <c r="AC50" s="18">
        <v>215860</v>
      </c>
      <c r="AD50" s="18">
        <v>192515</v>
      </c>
      <c r="AE50" s="18">
        <v>192515</v>
      </c>
      <c r="AF50" s="18">
        <v>221124</v>
      </c>
      <c r="AG50" s="18">
        <v>308533</v>
      </c>
    </row>
    <row r="51" spans="2:33" x14ac:dyDescent="0.35">
      <c r="B51" s="13" t="s">
        <v>8</v>
      </c>
      <c r="C51" s="18">
        <v>24866</v>
      </c>
      <c r="D51" s="18">
        <v>10112</v>
      </c>
      <c r="E51" s="18">
        <v>17526</v>
      </c>
      <c r="F51" s="18">
        <v>8365</v>
      </c>
      <c r="G51" s="18">
        <v>2804</v>
      </c>
      <c r="H51" s="18">
        <v>3144</v>
      </c>
      <c r="I51" s="18">
        <v>6272</v>
      </c>
      <c r="J51" s="18">
        <v>2421</v>
      </c>
      <c r="K51" s="18">
        <v>56626</v>
      </c>
      <c r="L51" s="18">
        <v>5794</v>
      </c>
      <c r="M51" s="18">
        <v>3350</v>
      </c>
      <c r="N51" s="18">
        <v>17700</v>
      </c>
      <c r="O51" s="18">
        <v>50030</v>
      </c>
      <c r="P51" s="18">
        <v>36921</v>
      </c>
      <c r="Q51" s="18">
        <v>81940</v>
      </c>
      <c r="R51" s="18">
        <v>58685</v>
      </c>
      <c r="S51" s="18">
        <v>241510</v>
      </c>
      <c r="T51" s="18">
        <v>137905</v>
      </c>
      <c r="U51" s="18">
        <v>3798</v>
      </c>
      <c r="V51" s="18">
        <v>16356</v>
      </c>
      <c r="W51" s="18">
        <v>14450</v>
      </c>
      <c r="X51" s="18">
        <v>14540</v>
      </c>
      <c r="Y51" s="18">
        <v>51308</v>
      </c>
      <c r="Z51" s="18">
        <v>9914</v>
      </c>
      <c r="AA51" s="18">
        <v>4795</v>
      </c>
      <c r="AB51" s="18">
        <v>17737</v>
      </c>
      <c r="AC51" s="18">
        <v>19419</v>
      </c>
      <c r="AD51" s="18">
        <v>12804</v>
      </c>
      <c r="AE51" s="18">
        <v>12804</v>
      </c>
      <c r="AF51" s="18">
        <v>33929</v>
      </c>
      <c r="AG51" s="18">
        <v>32404</v>
      </c>
    </row>
    <row r="52" spans="2:33" x14ac:dyDescent="0.35">
      <c r="B52" s="13" t="s">
        <v>7</v>
      </c>
      <c r="C52" s="18">
        <v>535</v>
      </c>
      <c r="D52" s="18">
        <v>535</v>
      </c>
      <c r="E52" s="18">
        <v>535</v>
      </c>
      <c r="F52" s="18">
        <v>485</v>
      </c>
      <c r="G52" s="18">
        <v>485</v>
      </c>
      <c r="H52" s="18">
        <v>485</v>
      </c>
      <c r="I52" s="18">
        <v>485</v>
      </c>
      <c r="J52" s="18">
        <v>435</v>
      </c>
      <c r="K52" s="18">
        <v>435</v>
      </c>
      <c r="L52" s="18">
        <v>435</v>
      </c>
      <c r="M52" s="18">
        <v>435</v>
      </c>
      <c r="N52" s="18">
        <v>539</v>
      </c>
      <c r="O52" s="18">
        <v>539</v>
      </c>
      <c r="P52" s="18">
        <v>539</v>
      </c>
      <c r="Q52" s="18">
        <v>539</v>
      </c>
      <c r="R52" s="18">
        <v>753</v>
      </c>
      <c r="S52" s="18">
        <v>753</v>
      </c>
      <c r="T52" s="18">
        <v>753</v>
      </c>
      <c r="U52" s="18">
        <v>753</v>
      </c>
      <c r="V52" s="18">
        <v>1290</v>
      </c>
      <c r="W52" s="18">
        <v>1290</v>
      </c>
      <c r="X52" s="18">
        <v>4792</v>
      </c>
      <c r="Y52" s="18">
        <v>4356</v>
      </c>
      <c r="Z52" s="18">
        <v>6884</v>
      </c>
      <c r="AA52" s="18">
        <v>6741</v>
      </c>
      <c r="AB52" s="18">
        <v>6807</v>
      </c>
      <c r="AC52" s="18">
        <v>5262</v>
      </c>
      <c r="AD52" s="18">
        <v>21344</v>
      </c>
      <c r="AE52" s="18">
        <v>21344</v>
      </c>
      <c r="AF52" s="18">
        <v>5735</v>
      </c>
      <c r="AG52" s="18">
        <v>4377</v>
      </c>
    </row>
    <row r="53" spans="2:33" x14ac:dyDescent="0.35">
      <c r="B53" s="13" t="s">
        <v>13</v>
      </c>
      <c r="C53" s="18">
        <v>830</v>
      </c>
      <c r="D53" s="18">
        <v>830</v>
      </c>
      <c r="E53" s="18">
        <v>888</v>
      </c>
      <c r="F53" s="18">
        <v>830</v>
      </c>
      <c r="G53" s="18">
        <v>830</v>
      </c>
      <c r="H53" s="18">
        <v>830</v>
      </c>
      <c r="I53" s="18">
        <v>830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17591</v>
      </c>
      <c r="Y53" s="18">
        <v>17692</v>
      </c>
      <c r="Z53" s="18">
        <v>18253.768923424657</v>
      </c>
      <c r="AA53" s="18">
        <v>18219</v>
      </c>
      <c r="AB53" s="18">
        <v>17086</v>
      </c>
      <c r="AC53" s="18">
        <v>17073</v>
      </c>
      <c r="AD53" s="18">
        <v>19981</v>
      </c>
      <c r="AE53" s="18">
        <v>19981</v>
      </c>
      <c r="AF53" s="18">
        <v>19427</v>
      </c>
      <c r="AG53" s="18">
        <v>19931</v>
      </c>
    </row>
    <row r="54" spans="2:33" x14ac:dyDescent="0.35">
      <c r="B54" s="13" t="s">
        <v>12</v>
      </c>
      <c r="C54" s="18">
        <v>248</v>
      </c>
      <c r="D54" s="18">
        <v>212</v>
      </c>
      <c r="E54" s="18">
        <v>919</v>
      </c>
      <c r="F54" s="18">
        <v>1112</v>
      </c>
      <c r="G54" s="18">
        <v>550</v>
      </c>
      <c r="H54" s="18">
        <v>1633</v>
      </c>
      <c r="I54" s="18">
        <v>1500</v>
      </c>
      <c r="J54" s="18">
        <v>1500</v>
      </c>
      <c r="K54" s="18">
        <v>0</v>
      </c>
      <c r="L54" s="18">
        <v>3711</v>
      </c>
      <c r="M54" s="18">
        <v>0</v>
      </c>
      <c r="N54" s="18">
        <v>2621</v>
      </c>
      <c r="O54" s="18">
        <v>504</v>
      </c>
      <c r="P54" s="18">
        <v>8881</v>
      </c>
      <c r="Q54" s="18">
        <v>4106</v>
      </c>
      <c r="R54" s="18">
        <v>0</v>
      </c>
      <c r="S54" s="18">
        <v>15656</v>
      </c>
      <c r="T54" s="18">
        <v>0</v>
      </c>
      <c r="U54" s="18">
        <v>0</v>
      </c>
      <c r="V54" s="18">
        <v>23144</v>
      </c>
      <c r="W54" s="18">
        <v>952</v>
      </c>
      <c r="X54" s="18">
        <v>1604</v>
      </c>
      <c r="Y54" s="18">
        <v>5507</v>
      </c>
      <c r="Z54" s="18">
        <v>186</v>
      </c>
      <c r="AA54" s="18">
        <v>406</v>
      </c>
      <c r="AB54" s="18">
        <v>3180</v>
      </c>
      <c r="AC54" s="18">
        <v>3594</v>
      </c>
      <c r="AD54" s="18">
        <v>308</v>
      </c>
      <c r="AE54" s="18">
        <v>308</v>
      </c>
      <c r="AF54" s="18">
        <v>10715</v>
      </c>
      <c r="AG54" s="18">
        <v>4015</v>
      </c>
    </row>
    <row r="55" spans="2:33" x14ac:dyDescent="0.35">
      <c r="B55" s="13" t="s">
        <v>14</v>
      </c>
      <c r="C55" s="18">
        <v>23596</v>
      </c>
      <c r="D55" s="18">
        <v>18514</v>
      </c>
      <c r="E55" s="18">
        <v>4277</v>
      </c>
      <c r="F55" s="18">
        <v>13390</v>
      </c>
      <c r="G55" s="18">
        <v>25923</v>
      </c>
      <c r="H55" s="18">
        <v>1792</v>
      </c>
      <c r="I55" s="18">
        <v>3392</v>
      </c>
      <c r="J55" s="18">
        <v>3070</v>
      </c>
      <c r="K55" s="18">
        <v>7260</v>
      </c>
      <c r="L55" s="18">
        <v>6420</v>
      </c>
      <c r="M55" s="18">
        <v>5315</v>
      </c>
      <c r="N55" s="18">
        <v>4130</v>
      </c>
      <c r="O55" s="18">
        <v>1480</v>
      </c>
      <c r="P55" s="18">
        <v>12358</v>
      </c>
      <c r="Q55" s="18">
        <v>741</v>
      </c>
      <c r="R55" s="18">
        <v>9492</v>
      </c>
      <c r="S55" s="18">
        <v>84909</v>
      </c>
      <c r="T55" s="18">
        <v>513089</v>
      </c>
      <c r="U55" s="18">
        <v>193235</v>
      </c>
      <c r="V55" s="18">
        <v>73429</v>
      </c>
      <c r="W55" s="18">
        <v>33299</v>
      </c>
      <c r="X55" s="18">
        <v>41871</v>
      </c>
      <c r="Y55" s="18">
        <v>121110</v>
      </c>
      <c r="Z55" s="18">
        <v>104421</v>
      </c>
      <c r="AA55" s="18">
        <v>81682</v>
      </c>
      <c r="AB55" s="18">
        <v>46362</v>
      </c>
      <c r="AC55" s="18">
        <v>44061</v>
      </c>
      <c r="AD55" s="18">
        <v>54901</v>
      </c>
      <c r="AE55" s="18">
        <v>54901</v>
      </c>
      <c r="AF55" s="18">
        <v>61740</v>
      </c>
      <c r="AG55" s="18">
        <v>76357</v>
      </c>
    </row>
    <row r="56" spans="2:33" x14ac:dyDescent="0.35">
      <c r="B56" s="13" t="s">
        <v>15</v>
      </c>
      <c r="C56" s="18">
        <v>186007</v>
      </c>
      <c r="D56" s="18">
        <v>171769</v>
      </c>
      <c r="E56" s="18">
        <v>157722</v>
      </c>
      <c r="F56" s="18">
        <v>153374</v>
      </c>
      <c r="G56" s="18">
        <v>179662</v>
      </c>
      <c r="H56" s="18">
        <v>197812</v>
      </c>
      <c r="I56" s="18">
        <v>283178</v>
      </c>
      <c r="J56" s="18">
        <v>201536</v>
      </c>
      <c r="K56" s="18">
        <v>223330</v>
      </c>
      <c r="L56" s="18">
        <v>275609</v>
      </c>
      <c r="M56" s="18">
        <v>251494</v>
      </c>
      <c r="N56" s="18">
        <v>264933</v>
      </c>
      <c r="O56" s="18">
        <v>420294</v>
      </c>
      <c r="P56" s="18">
        <v>452874</v>
      </c>
      <c r="Q56" s="18">
        <v>508764</v>
      </c>
      <c r="R56" s="18">
        <v>398794</v>
      </c>
      <c r="S56" s="18">
        <v>839564</v>
      </c>
      <c r="T56" s="18">
        <v>508150</v>
      </c>
      <c r="U56" s="18">
        <v>495663</v>
      </c>
      <c r="V56" s="18">
        <v>532596</v>
      </c>
      <c r="W56" s="18">
        <v>651423</v>
      </c>
      <c r="X56" s="18">
        <v>722380</v>
      </c>
      <c r="Y56" s="18">
        <v>785996</v>
      </c>
      <c r="Z56" s="18">
        <v>586021</v>
      </c>
      <c r="AA56" s="18">
        <v>764862</v>
      </c>
      <c r="AB56" s="18">
        <v>815546</v>
      </c>
      <c r="AC56" s="18">
        <v>811674</v>
      </c>
      <c r="AD56" s="18">
        <v>698345</v>
      </c>
      <c r="AE56" s="18">
        <v>698345</v>
      </c>
      <c r="AF56" s="18">
        <v>1049273</v>
      </c>
      <c r="AG56" s="18">
        <v>1036043</v>
      </c>
    </row>
    <row r="57" spans="2:33" x14ac:dyDescent="0.35">
      <c r="B57" s="22" t="s">
        <v>16</v>
      </c>
      <c r="C57" s="34">
        <v>380491</v>
      </c>
      <c r="D57" s="34">
        <f>SUM(D49:D56)</f>
        <v>474455</v>
      </c>
      <c r="E57" s="34">
        <f>SUM(E49:E56)</f>
        <v>412885</v>
      </c>
      <c r="F57" s="34">
        <v>396361</v>
      </c>
      <c r="G57" s="34">
        <v>404250</v>
      </c>
      <c r="H57" s="34">
        <v>445184</v>
      </c>
      <c r="I57" s="34">
        <v>547162</v>
      </c>
      <c r="J57" s="34">
        <v>419179</v>
      </c>
      <c r="K57" s="34">
        <v>511415</v>
      </c>
      <c r="L57" s="34">
        <v>459477</v>
      </c>
      <c r="M57" s="34">
        <v>426451</v>
      </c>
      <c r="N57" s="34">
        <v>471764</v>
      </c>
      <c r="O57" s="34">
        <v>699770</v>
      </c>
      <c r="P57" s="34">
        <v>781814</v>
      </c>
      <c r="Q57" s="34">
        <v>938241</v>
      </c>
      <c r="R57" s="34">
        <v>813116</v>
      </c>
      <c r="S57" s="34">
        <v>1602966</v>
      </c>
      <c r="T57" s="34">
        <v>1601981</v>
      </c>
      <c r="U57" s="34">
        <v>1049582</v>
      </c>
      <c r="V57" s="34">
        <v>864869</v>
      </c>
      <c r="W57" s="34">
        <v>954076</v>
      </c>
      <c r="X57" s="34">
        <v>1166432</v>
      </c>
      <c r="Y57" s="34">
        <v>1473043.4009665162</v>
      </c>
      <c r="Z57" s="34">
        <v>1220040.7689234246</v>
      </c>
      <c r="AA57" s="34">
        <v>1323048</v>
      </c>
      <c r="AB57" s="34">
        <v>1623039</v>
      </c>
      <c r="AC57" s="34">
        <v>1498501</v>
      </c>
      <c r="AD57" s="34">
        <v>1372113</v>
      </c>
      <c r="AE57" s="34">
        <v>1372113</v>
      </c>
      <c r="AF57" s="34">
        <v>1751823</v>
      </c>
      <c r="AG57" s="34">
        <v>1993403</v>
      </c>
    </row>
    <row r="58" spans="2:33" x14ac:dyDescent="0.35">
      <c r="B58" s="19" t="s">
        <v>17</v>
      </c>
      <c r="C58" s="20">
        <v>412883</v>
      </c>
      <c r="D58" s="20">
        <f>D57+D47</f>
        <v>504201</v>
      </c>
      <c r="E58" s="20">
        <f>E57+E47</f>
        <v>446069</v>
      </c>
      <c r="F58" s="20">
        <v>410040</v>
      </c>
      <c r="G58" s="20">
        <v>439280</v>
      </c>
      <c r="H58" s="20">
        <v>459445</v>
      </c>
      <c r="I58" s="20">
        <v>562208</v>
      </c>
      <c r="J58" s="20">
        <v>440184</v>
      </c>
      <c r="K58" s="20">
        <v>526162</v>
      </c>
      <c r="L58" s="20">
        <v>476567</v>
      </c>
      <c r="M58" s="20">
        <v>459083</v>
      </c>
      <c r="N58" s="20">
        <v>524454</v>
      </c>
      <c r="O58" s="20">
        <v>771517</v>
      </c>
      <c r="P58" s="20">
        <v>847588</v>
      </c>
      <c r="Q58" s="20">
        <v>1010498</v>
      </c>
      <c r="R58" s="20">
        <v>905413</v>
      </c>
      <c r="S58" s="20">
        <v>1692665</v>
      </c>
      <c r="T58" s="20">
        <v>1690784</v>
      </c>
      <c r="U58" s="20">
        <v>1156742</v>
      </c>
      <c r="V58" s="20">
        <v>961483.1595306528</v>
      </c>
      <c r="W58" s="20">
        <v>1140984</v>
      </c>
      <c r="X58" s="20">
        <v>1689394</v>
      </c>
      <c r="Y58" s="20">
        <v>2045432.4009665162</v>
      </c>
      <c r="Z58" s="20">
        <v>2059360.6321399999</v>
      </c>
      <c r="AA58" s="20">
        <v>2148804</v>
      </c>
      <c r="AB58" s="20">
        <v>2471160</v>
      </c>
      <c r="AC58" s="20">
        <v>2401536</v>
      </c>
      <c r="AD58" s="20">
        <v>2217183</v>
      </c>
      <c r="AE58" s="20">
        <v>2217183</v>
      </c>
      <c r="AF58" s="20">
        <v>2411598</v>
      </c>
      <c r="AG58" s="20">
        <v>2699225</v>
      </c>
    </row>
    <row r="59" spans="2:33" x14ac:dyDescent="0.35">
      <c r="B59" s="35" t="s">
        <v>18</v>
      </c>
      <c r="C59" s="36">
        <v>621238</v>
      </c>
      <c r="D59" s="36">
        <f>D58+D39</f>
        <v>690518</v>
      </c>
      <c r="E59" s="36">
        <f>E58+E39</f>
        <v>643773</v>
      </c>
      <c r="F59" s="36">
        <v>603285</v>
      </c>
      <c r="G59" s="36">
        <v>648860</v>
      </c>
      <c r="H59" s="36">
        <v>677019</v>
      </c>
      <c r="I59" s="36">
        <v>803713</v>
      </c>
      <c r="J59" s="36">
        <v>687120</v>
      </c>
      <c r="K59" s="36">
        <v>762430</v>
      </c>
      <c r="L59" s="36">
        <v>715397</v>
      </c>
      <c r="M59" s="36">
        <v>698827</v>
      </c>
      <c r="N59" s="36">
        <v>790335</v>
      </c>
      <c r="O59" s="36">
        <v>1067700</v>
      </c>
      <c r="P59" s="36">
        <v>1144220</v>
      </c>
      <c r="Q59" s="36">
        <v>1311274</v>
      </c>
      <c r="R59" s="36">
        <v>1231288</v>
      </c>
      <c r="S59" s="36">
        <v>2133255</v>
      </c>
      <c r="T59" s="36">
        <v>2176666</v>
      </c>
      <c r="U59" s="36">
        <v>1683548</v>
      </c>
      <c r="V59" s="36">
        <v>1665277.1595306527</v>
      </c>
      <c r="W59" s="36">
        <v>1928043</v>
      </c>
      <c r="X59" s="36">
        <v>2394569</v>
      </c>
      <c r="Y59" s="36">
        <v>2729671.1535265148</v>
      </c>
      <c r="Z59" s="36">
        <v>3137233.37598</v>
      </c>
      <c r="AA59" s="36">
        <v>3243438.9999999995</v>
      </c>
      <c r="AB59" s="36">
        <v>3604347.38503</v>
      </c>
      <c r="AC59" s="36">
        <v>3479908</v>
      </c>
      <c r="AD59" s="36">
        <v>3402120</v>
      </c>
      <c r="AE59" s="36">
        <v>3402119.96</v>
      </c>
      <c r="AF59" s="36">
        <v>3454677</v>
      </c>
      <c r="AG59" s="36">
        <v>3769281</v>
      </c>
    </row>
    <row r="62" spans="2:33" x14ac:dyDescent="0.35">
      <c r="B62" s="25" t="s">
        <v>60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A16B-3E30-48F8-9E3F-8FCAC104F28A}">
  <sheetPr>
    <tabColor rgb="FFE10000"/>
  </sheetPr>
  <dimension ref="B2:AG69"/>
  <sheetViews>
    <sheetView zoomScaleNormal="100" workbookViewId="0">
      <pane xSplit="2" ySplit="5" topLeftCell="Z50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4" style="13" customWidth="1"/>
    <col min="2" max="2" width="78" style="81" customWidth="1"/>
    <col min="3" max="5" width="13.1796875" style="13" customWidth="1"/>
    <col min="6" max="6" width="14.1796875" style="13" customWidth="1"/>
    <col min="7" max="33" width="13.1796875" style="13" customWidth="1"/>
    <col min="34" max="16384" width="8.7265625" style="13"/>
  </cols>
  <sheetData>
    <row r="2" spans="2:33" ht="21" customHeight="1" x14ac:dyDescent="0.35">
      <c r="B2" s="114" t="s">
        <v>120</v>
      </c>
    </row>
    <row r="3" spans="2:33" ht="21" customHeight="1" x14ac:dyDescent="0.35">
      <c r="B3" s="114"/>
    </row>
    <row r="4" spans="2:33" ht="21" customHeight="1" x14ac:dyDescent="0.35">
      <c r="B4" s="95"/>
    </row>
    <row r="5" spans="2:33" ht="15" thickBot="1" x14ac:dyDescent="0.4">
      <c r="B5" s="82" t="s">
        <v>19</v>
      </c>
      <c r="C5" s="15" t="s">
        <v>61</v>
      </c>
      <c r="D5" s="16" t="s">
        <v>133</v>
      </c>
      <c r="E5" s="16" t="s">
        <v>134</v>
      </c>
      <c r="F5" s="17" t="s">
        <v>135</v>
      </c>
      <c r="G5" s="16" t="s">
        <v>65</v>
      </c>
      <c r="H5" s="16" t="s">
        <v>136</v>
      </c>
      <c r="I5" s="16" t="s">
        <v>138</v>
      </c>
      <c r="J5" s="16" t="s">
        <v>140</v>
      </c>
      <c r="K5" s="16" t="s">
        <v>146</v>
      </c>
      <c r="L5" s="16" t="s">
        <v>147</v>
      </c>
      <c r="M5" s="16" t="s">
        <v>149</v>
      </c>
      <c r="N5" s="16" t="s">
        <v>152</v>
      </c>
      <c r="O5" s="16" t="s">
        <v>158</v>
      </c>
      <c r="P5" s="16" t="s">
        <v>159</v>
      </c>
      <c r="Q5" s="16" t="s">
        <v>161</v>
      </c>
      <c r="R5" s="16" t="s">
        <v>162</v>
      </c>
      <c r="S5" s="16" t="s">
        <v>163</v>
      </c>
      <c r="T5" s="16" t="s">
        <v>166</v>
      </c>
      <c r="U5" s="16" t="s">
        <v>167</v>
      </c>
      <c r="V5" s="16" t="s">
        <v>168</v>
      </c>
      <c r="W5" s="16" t="s">
        <v>193</v>
      </c>
      <c r="X5" s="16" t="s">
        <v>205</v>
      </c>
      <c r="Y5" s="16" t="s">
        <v>214</v>
      </c>
      <c r="Z5" s="16" t="s">
        <v>216</v>
      </c>
      <c r="AA5" s="16" t="s">
        <v>223</v>
      </c>
      <c r="AB5" s="16" t="s">
        <v>230</v>
      </c>
      <c r="AC5" s="16" t="s">
        <v>235</v>
      </c>
      <c r="AD5" s="16" t="s">
        <v>244</v>
      </c>
      <c r="AE5" s="16" t="s">
        <v>260</v>
      </c>
      <c r="AF5" s="16" t="s">
        <v>275</v>
      </c>
      <c r="AG5" s="16" t="s">
        <v>282</v>
      </c>
    </row>
    <row r="6" spans="2:33" x14ac:dyDescent="0.35">
      <c r="B6" s="68" t="s">
        <v>67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2:33" s="23" customFormat="1" x14ac:dyDescent="0.35">
      <c r="B7" s="68" t="s">
        <v>68</v>
      </c>
      <c r="C7" s="18">
        <v>-2429</v>
      </c>
      <c r="D7" s="18">
        <f>'Rachunek wyników'!D19</f>
        <v>-7893</v>
      </c>
      <c r="E7" s="18">
        <f>'Rachunek wyników'!E19</f>
        <v>13164</v>
      </c>
      <c r="F7" s="18">
        <f>'Rachunek wyników'!F19</f>
        <v>-3063</v>
      </c>
      <c r="G7" s="18">
        <v>20164</v>
      </c>
      <c r="H7" s="18">
        <v>10453.644560000044</v>
      </c>
      <c r="I7" s="18">
        <v>30334</v>
      </c>
      <c r="J7" s="18">
        <v>13759.355439999956</v>
      </c>
      <c r="K7" s="18">
        <v>-12805</v>
      </c>
      <c r="L7" s="18">
        <v>23085</v>
      </c>
      <c r="M7" s="18">
        <v>982</v>
      </c>
      <c r="N7" s="18">
        <v>32470</v>
      </c>
      <c r="O7" s="18">
        <v>38030</v>
      </c>
      <c r="P7" s="18">
        <v>22126</v>
      </c>
      <c r="Q7" s="18">
        <v>6057</v>
      </c>
      <c r="R7" s="18">
        <v>30140</v>
      </c>
      <c r="S7" s="18">
        <v>140264</v>
      </c>
      <c r="T7" s="18">
        <v>59339</v>
      </c>
      <c r="U7" s="18">
        <v>51325</v>
      </c>
      <c r="V7" s="18">
        <v>213296</v>
      </c>
      <c r="W7" s="18">
        <v>104270</v>
      </c>
      <c r="X7" s="18">
        <v>43430</v>
      </c>
      <c r="Y7" s="18">
        <v>-25743.776160001711</v>
      </c>
      <c r="Z7" s="18">
        <v>386792.25000000169</v>
      </c>
      <c r="AA7" s="18">
        <v>24989.999999999534</v>
      </c>
      <c r="AB7" s="18">
        <v>51016</v>
      </c>
      <c r="AC7" s="18">
        <v>-24279.999999999534</v>
      </c>
      <c r="AD7" s="18">
        <v>117845</v>
      </c>
      <c r="AE7" s="18">
        <v>-10264</v>
      </c>
      <c r="AF7" s="18">
        <v>-10603</v>
      </c>
      <c r="AG7" s="18">
        <v>8620</v>
      </c>
    </row>
    <row r="8" spans="2:33" s="23" customFormat="1" x14ac:dyDescent="0.35">
      <c r="B8" s="68" t="s">
        <v>249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2:33" x14ac:dyDescent="0.35">
      <c r="B9" s="81" t="s">
        <v>69</v>
      </c>
      <c r="C9" s="18">
        <v>1260</v>
      </c>
      <c r="D9" s="18">
        <v>1294</v>
      </c>
      <c r="E9" s="18">
        <v>1291</v>
      </c>
      <c r="F9" s="18">
        <v>1277</v>
      </c>
      <c r="G9" s="18">
        <v>884</v>
      </c>
      <c r="H9" s="18">
        <v>2081</v>
      </c>
      <c r="I9" s="18">
        <v>1537</v>
      </c>
      <c r="J9" s="18">
        <v>1693</v>
      </c>
      <c r="K9" s="18">
        <v>1453</v>
      </c>
      <c r="L9" s="18">
        <v>1927</v>
      </c>
      <c r="M9" s="18">
        <v>2654</v>
      </c>
      <c r="N9" s="18">
        <v>2706</v>
      </c>
      <c r="O9" s="18">
        <v>2976</v>
      </c>
      <c r="P9" s="18">
        <v>3209</v>
      </c>
      <c r="Q9" s="18">
        <v>2719</v>
      </c>
      <c r="R9" s="18">
        <v>2805</v>
      </c>
      <c r="S9" s="18">
        <v>2870</v>
      </c>
      <c r="T9" s="18">
        <v>3334</v>
      </c>
      <c r="U9" s="18">
        <v>3549</v>
      </c>
      <c r="V9" s="18">
        <v>5990</v>
      </c>
      <c r="W9" s="18">
        <v>5467</v>
      </c>
      <c r="X9" s="18">
        <v>18089</v>
      </c>
      <c r="Y9" s="18">
        <v>20949.263567967522</v>
      </c>
      <c r="Z9" s="18">
        <v>22153.736432032478</v>
      </c>
      <c r="AA9" s="18">
        <v>23492</v>
      </c>
      <c r="AB9" s="18">
        <v>25353</v>
      </c>
      <c r="AC9" s="18">
        <v>23942</v>
      </c>
      <c r="AD9" s="18">
        <v>27278</v>
      </c>
      <c r="AE9" s="18">
        <v>27534</v>
      </c>
      <c r="AF9" s="18">
        <v>27832</v>
      </c>
      <c r="AG9" s="18">
        <v>29308</v>
      </c>
    </row>
    <row r="10" spans="2:33" x14ac:dyDescent="0.35">
      <c r="B10" s="81" t="s">
        <v>70</v>
      </c>
      <c r="C10" s="18">
        <v>115</v>
      </c>
      <c r="D10" s="18">
        <v>109</v>
      </c>
      <c r="E10" s="18">
        <v>130</v>
      </c>
      <c r="F10" s="18">
        <v>57</v>
      </c>
      <c r="G10" s="18">
        <v>56</v>
      </c>
      <c r="H10" s="18">
        <v>60</v>
      </c>
      <c r="I10" s="18">
        <v>69</v>
      </c>
      <c r="J10" s="18">
        <v>62</v>
      </c>
      <c r="K10" s="18">
        <v>65</v>
      </c>
      <c r="L10" s="18">
        <v>68</v>
      </c>
      <c r="M10" s="18">
        <v>75</v>
      </c>
      <c r="N10" s="18">
        <v>77</v>
      </c>
      <c r="O10" s="18">
        <v>233</v>
      </c>
      <c r="P10" s="18">
        <v>246</v>
      </c>
      <c r="Q10" s="18">
        <v>256</v>
      </c>
      <c r="R10" s="18">
        <v>241</v>
      </c>
      <c r="S10" s="18">
        <v>262</v>
      </c>
      <c r="T10" s="18">
        <v>234</v>
      </c>
      <c r="U10" s="18">
        <v>120</v>
      </c>
      <c r="V10" s="18">
        <v>126</v>
      </c>
      <c r="W10" s="18">
        <v>103</v>
      </c>
      <c r="X10" s="18">
        <v>271</v>
      </c>
      <c r="Y10" s="18">
        <v>354</v>
      </c>
      <c r="Z10" s="18">
        <v>26684</v>
      </c>
      <c r="AA10" s="18">
        <v>9143</v>
      </c>
      <c r="AB10" s="18">
        <v>8749</v>
      </c>
      <c r="AC10" s="18">
        <v>9563</v>
      </c>
      <c r="AD10" s="18">
        <v>9030</v>
      </c>
      <c r="AE10" s="18">
        <v>9201</v>
      </c>
      <c r="AF10" s="18">
        <v>9233</v>
      </c>
      <c r="AG10" s="18">
        <v>9239</v>
      </c>
    </row>
    <row r="11" spans="2:33" x14ac:dyDescent="0.35">
      <c r="B11" s="81" t="s">
        <v>71</v>
      </c>
      <c r="C11" s="18">
        <v>-965</v>
      </c>
      <c r="D11" s="18">
        <v>8967</v>
      </c>
      <c r="E11" s="18">
        <v>-3235</v>
      </c>
      <c r="F11" s="18">
        <v>1800</v>
      </c>
      <c r="G11" s="18">
        <v>2824</v>
      </c>
      <c r="H11" s="18">
        <v>-4707</v>
      </c>
      <c r="I11" s="18">
        <v>10322</v>
      </c>
      <c r="J11" s="18">
        <v>-8142</v>
      </c>
      <c r="K11" s="18">
        <v>11878</v>
      </c>
      <c r="L11" s="18">
        <v>-6694</v>
      </c>
      <c r="M11" s="18">
        <v>759</v>
      </c>
      <c r="N11" s="18">
        <v>-3527</v>
      </c>
      <c r="O11" s="18">
        <v>7714</v>
      </c>
      <c r="P11" s="18">
        <v>-5811</v>
      </c>
      <c r="Q11" s="18">
        <v>10220</v>
      </c>
      <c r="R11" s="18">
        <v>-5386</v>
      </c>
      <c r="S11" s="18">
        <v>2316</v>
      </c>
      <c r="T11" s="18">
        <v>10740</v>
      </c>
      <c r="U11" s="18">
        <v>-13302</v>
      </c>
      <c r="V11" s="18">
        <v>-5189</v>
      </c>
      <c r="W11" s="18">
        <v>-1782</v>
      </c>
      <c r="X11" s="18">
        <v>4725</v>
      </c>
      <c r="Y11" s="18">
        <v>-9740</v>
      </c>
      <c r="Z11" s="18">
        <v>2050</v>
      </c>
      <c r="AA11" s="18">
        <v>-1865</v>
      </c>
      <c r="AB11" s="18">
        <v>-788</v>
      </c>
      <c r="AC11" s="18">
        <v>-4223</v>
      </c>
      <c r="AD11" s="18">
        <v>-286</v>
      </c>
      <c r="AE11" s="18">
        <v>-2721</v>
      </c>
      <c r="AF11" s="18">
        <v>3926</v>
      </c>
      <c r="AG11" s="18">
        <v>-977</v>
      </c>
    </row>
    <row r="12" spans="2:33" x14ac:dyDescent="0.35">
      <c r="B12" s="81" t="s">
        <v>141</v>
      </c>
      <c r="C12" s="18"/>
      <c r="D12" s="18"/>
      <c r="E12" s="18"/>
      <c r="F12" s="18"/>
      <c r="G12" s="18"/>
      <c r="H12" s="18"/>
      <c r="I12" s="18"/>
      <c r="J12" s="18">
        <v>-1073</v>
      </c>
      <c r="K12" s="18"/>
      <c r="L12" s="18"/>
      <c r="M12" s="18"/>
      <c r="N12" s="18"/>
      <c r="O12" s="18"/>
      <c r="P12" s="18"/>
      <c r="Q12" s="18"/>
      <c r="R12" s="18"/>
      <c r="S12" s="18"/>
      <c r="T12" s="18">
        <v>-5390</v>
      </c>
      <c r="U12" s="18"/>
      <c r="V12" s="18"/>
      <c r="W12" s="18"/>
      <c r="X12" s="18"/>
      <c r="Y12" s="18"/>
      <c r="Z12" s="18">
        <v>451</v>
      </c>
      <c r="AA12" s="18"/>
      <c r="AB12" s="18"/>
      <c r="AC12" s="18"/>
      <c r="AD12" s="18"/>
      <c r="AE12" s="18"/>
      <c r="AF12" s="18"/>
      <c r="AG12" s="18"/>
    </row>
    <row r="13" spans="2:33" x14ac:dyDescent="0.35">
      <c r="B13" s="81" t="s">
        <v>72</v>
      </c>
      <c r="C13" s="18">
        <v>73</v>
      </c>
      <c r="D13" s="18">
        <v>-160</v>
      </c>
      <c r="E13" s="18">
        <v>-226</v>
      </c>
      <c r="F13" s="18">
        <v>-151</v>
      </c>
      <c r="G13" s="18">
        <v>-347</v>
      </c>
      <c r="H13" s="18">
        <v>-548</v>
      </c>
      <c r="I13" s="18">
        <v>-195</v>
      </c>
      <c r="J13" s="18">
        <v>163</v>
      </c>
      <c r="K13" s="18">
        <v>-107</v>
      </c>
      <c r="L13" s="18">
        <v>-39</v>
      </c>
      <c r="M13" s="18">
        <v>-58</v>
      </c>
      <c r="N13" s="18">
        <v>183</v>
      </c>
      <c r="O13" s="18">
        <v>-100</v>
      </c>
      <c r="P13" s="18">
        <v>-184</v>
      </c>
      <c r="Q13" s="18">
        <v>-100</v>
      </c>
      <c r="R13" s="18">
        <v>366</v>
      </c>
      <c r="S13" s="18">
        <v>149</v>
      </c>
      <c r="T13" s="18">
        <v>2799</v>
      </c>
      <c r="U13" s="18">
        <v>-60</v>
      </c>
      <c r="V13" s="18">
        <v>86</v>
      </c>
      <c r="W13" s="18">
        <v>-796</v>
      </c>
      <c r="X13" s="18">
        <v>-677</v>
      </c>
      <c r="Y13" s="18">
        <v>-176</v>
      </c>
      <c r="Z13" s="18">
        <v>-137</v>
      </c>
      <c r="AA13" s="18">
        <v>-109</v>
      </c>
      <c r="AB13" s="18">
        <v>72</v>
      </c>
      <c r="AC13" s="18">
        <v>-551</v>
      </c>
      <c r="AD13" s="18">
        <v>136</v>
      </c>
      <c r="AE13" s="18">
        <v>240</v>
      </c>
      <c r="AF13" s="18">
        <v>348</v>
      </c>
      <c r="AG13" s="18">
        <v>-116</v>
      </c>
    </row>
    <row r="14" spans="2:33" x14ac:dyDescent="0.35">
      <c r="B14" s="86" t="s">
        <v>215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>
        <v>6300</v>
      </c>
      <c r="Z14" s="18">
        <v>-179</v>
      </c>
      <c r="AA14" s="18">
        <v>76</v>
      </c>
      <c r="AB14" s="18">
        <v>-76</v>
      </c>
      <c r="AC14" s="18"/>
      <c r="AD14" s="18">
        <v>-6201</v>
      </c>
      <c r="AE14" s="18"/>
      <c r="AF14" s="18"/>
      <c r="AG14" s="18"/>
    </row>
    <row r="15" spans="2:33" x14ac:dyDescent="0.35">
      <c r="B15" s="81" t="s">
        <v>266</v>
      </c>
      <c r="C15" s="18">
        <v>1836</v>
      </c>
      <c r="D15" s="18">
        <v>1844</v>
      </c>
      <c r="E15" s="18">
        <v>1748</v>
      </c>
      <c r="F15" s="18">
        <v>2585</v>
      </c>
      <c r="G15" s="18">
        <v>1710</v>
      </c>
      <c r="H15" s="18">
        <v>2352</v>
      </c>
      <c r="I15" s="18">
        <v>2387</v>
      </c>
      <c r="J15" s="18">
        <v>2348</v>
      </c>
      <c r="K15" s="18">
        <v>1450</v>
      </c>
      <c r="L15" s="18">
        <v>1116</v>
      </c>
      <c r="M15" s="18">
        <v>931</v>
      </c>
      <c r="N15" s="18">
        <v>1199</v>
      </c>
      <c r="O15" s="18">
        <v>1376</v>
      </c>
      <c r="P15" s="18">
        <v>1650</v>
      </c>
      <c r="Q15" s="18">
        <v>2375</v>
      </c>
      <c r="R15" s="18">
        <v>2927</v>
      </c>
      <c r="S15" s="18">
        <v>3299</v>
      </c>
      <c r="T15" s="18">
        <v>5563</v>
      </c>
      <c r="U15" s="18">
        <v>7286</v>
      </c>
      <c r="V15" s="18">
        <v>5333</v>
      </c>
      <c r="W15" s="18">
        <v>4757</v>
      </c>
      <c r="X15" s="18">
        <v>15290</v>
      </c>
      <c r="Y15" s="18">
        <v>13392.047890000002</v>
      </c>
      <c r="Z15" s="18">
        <v>24207.175239999997</v>
      </c>
      <c r="AA15" s="18">
        <v>16600</v>
      </c>
      <c r="AB15" s="18">
        <v>22830.897810000002</v>
      </c>
      <c r="AC15" s="18">
        <v>23342.102189999998</v>
      </c>
      <c r="AD15" s="18">
        <v>21936</v>
      </c>
      <c r="AE15" s="18">
        <v>11776</v>
      </c>
      <c r="AF15" s="18">
        <v>29514</v>
      </c>
      <c r="AG15" s="18">
        <v>21201</v>
      </c>
    </row>
    <row r="16" spans="2:33" x14ac:dyDescent="0.35">
      <c r="B16" s="81" t="s">
        <v>213</v>
      </c>
      <c r="C16" s="18">
        <v>-18383</v>
      </c>
      <c r="D16" s="18">
        <v>-3653</v>
      </c>
      <c r="E16" s="18">
        <v>18511</v>
      </c>
      <c r="F16" s="18">
        <v>7616</v>
      </c>
      <c r="G16" s="18">
        <v>-32847</v>
      </c>
      <c r="H16" s="18">
        <v>-3040</v>
      </c>
      <c r="I16" s="18">
        <v>-50274</v>
      </c>
      <c r="J16" s="18">
        <v>28930</v>
      </c>
      <c r="K16" s="18">
        <v>37113</v>
      </c>
      <c r="L16" s="18">
        <v>-53972</v>
      </c>
      <c r="M16" s="18">
        <v>-8987</v>
      </c>
      <c r="N16" s="18">
        <v>-11045</v>
      </c>
      <c r="O16" s="18">
        <v>-176495</v>
      </c>
      <c r="P16" s="18">
        <v>44499</v>
      </c>
      <c r="Q16" s="18">
        <v>-165976</v>
      </c>
      <c r="R16" s="18">
        <v>75506</v>
      </c>
      <c r="S16" s="18">
        <v>-325810</v>
      </c>
      <c r="T16" s="18">
        <v>113817</v>
      </c>
      <c r="U16" s="18">
        <v>-236783</v>
      </c>
      <c r="V16" s="18">
        <v>266239</v>
      </c>
      <c r="W16" s="18">
        <v>-11239</v>
      </c>
      <c r="X16" s="18">
        <v>-59730</v>
      </c>
      <c r="Y16" s="18">
        <v>-31426</v>
      </c>
      <c r="Z16" s="18">
        <v>113906</v>
      </c>
      <c r="AA16" s="18">
        <v>-150015</v>
      </c>
      <c r="AB16" s="18">
        <v>96376</v>
      </c>
      <c r="AC16" s="18">
        <v>-29446</v>
      </c>
      <c r="AD16" s="18">
        <v>108203</v>
      </c>
      <c r="AE16" s="18">
        <v>-159023</v>
      </c>
      <c r="AF16" s="18">
        <v>14273</v>
      </c>
      <c r="AG16" s="18">
        <v>-42663</v>
      </c>
    </row>
    <row r="17" spans="2:33" x14ac:dyDescent="0.35">
      <c r="B17" s="81" t="s">
        <v>73</v>
      </c>
      <c r="C17" s="18">
        <v>11874</v>
      </c>
      <c r="D17" s="18">
        <v>-64594</v>
      </c>
      <c r="E17" s="18">
        <v>37935</v>
      </c>
      <c r="F17" s="18">
        <v>57472</v>
      </c>
      <c r="G17" s="18">
        <v>-15687</v>
      </c>
      <c r="H17" s="18">
        <v>-41986</v>
      </c>
      <c r="I17" s="18">
        <v>-78131</v>
      </c>
      <c r="J17" s="18">
        <v>86970</v>
      </c>
      <c r="K17" s="18">
        <v>117768</v>
      </c>
      <c r="L17" s="18">
        <v>-78704</v>
      </c>
      <c r="M17" s="18">
        <v>25955</v>
      </c>
      <c r="N17" s="18">
        <v>7711</v>
      </c>
      <c r="O17" s="18">
        <v>-73078</v>
      </c>
      <c r="P17" s="18">
        <v>-118334</v>
      </c>
      <c r="Q17" s="18">
        <v>1685</v>
      </c>
      <c r="R17" s="18">
        <v>31207</v>
      </c>
      <c r="S17" s="18">
        <v>-396822</v>
      </c>
      <c r="T17" s="18">
        <v>-159984</v>
      </c>
      <c r="U17" s="18">
        <v>709948</v>
      </c>
      <c r="V17" s="18">
        <v>-85102</v>
      </c>
      <c r="W17" s="18">
        <v>-175403</v>
      </c>
      <c r="X17" s="18">
        <v>15859.685429999954</v>
      </c>
      <c r="Y17" s="18">
        <v>-85230.744999999995</v>
      </c>
      <c r="Z17" s="18">
        <v>151684.05957000004</v>
      </c>
      <c r="AA17" s="18">
        <v>-40264</v>
      </c>
      <c r="AB17" s="18">
        <v>-419549.1588834523</v>
      </c>
      <c r="AC17" s="18">
        <v>195505.1588834523</v>
      </c>
      <c r="AD17" s="18">
        <v>18546</v>
      </c>
      <c r="AE17" s="18">
        <v>-42288</v>
      </c>
      <c r="AF17" s="18">
        <v>-69642</v>
      </c>
      <c r="AG17" s="18">
        <v>-99503</v>
      </c>
    </row>
    <row r="18" spans="2:33" x14ac:dyDescent="0.35">
      <c r="B18" s="81" t="s">
        <v>74</v>
      </c>
      <c r="C18" s="18">
        <v>-5004</v>
      </c>
      <c r="D18" s="18">
        <v>-312</v>
      </c>
      <c r="E18" s="18">
        <v>-1304</v>
      </c>
      <c r="F18" s="18">
        <v>-1577</v>
      </c>
      <c r="G18" s="18">
        <v>-482</v>
      </c>
      <c r="H18" s="18">
        <v>-854</v>
      </c>
      <c r="I18" s="18">
        <v>-419</v>
      </c>
      <c r="J18" s="18">
        <v>-394</v>
      </c>
      <c r="K18" s="18">
        <v>-390</v>
      </c>
      <c r="L18" s="18">
        <v>270</v>
      </c>
      <c r="M18" s="18">
        <v>4179</v>
      </c>
      <c r="N18" s="18">
        <v>-268</v>
      </c>
      <c r="O18" s="18">
        <v>-2272</v>
      </c>
      <c r="P18" s="18">
        <v>10</v>
      </c>
      <c r="Q18" s="18">
        <v>-115</v>
      </c>
      <c r="R18" s="18">
        <v>-935</v>
      </c>
      <c r="S18" s="18">
        <v>-1143</v>
      </c>
      <c r="T18" s="18">
        <v>-1018</v>
      </c>
      <c r="U18" s="18">
        <v>534</v>
      </c>
      <c r="V18" s="18">
        <v>-186</v>
      </c>
      <c r="W18" s="18">
        <v>370</v>
      </c>
      <c r="X18" s="18">
        <v>73</v>
      </c>
      <c r="Y18" s="18">
        <v>-1021</v>
      </c>
      <c r="Z18" s="18">
        <v>-938</v>
      </c>
      <c r="AA18" s="18">
        <v>-75</v>
      </c>
      <c r="AB18" s="18">
        <v>933</v>
      </c>
      <c r="AC18" s="18">
        <v>505</v>
      </c>
      <c r="AD18" s="18">
        <v>-76</v>
      </c>
      <c r="AE18" s="18">
        <v>67</v>
      </c>
      <c r="AF18" s="18">
        <v>367</v>
      </c>
      <c r="AG18" s="18">
        <v>1</v>
      </c>
    </row>
    <row r="19" spans="2:33" x14ac:dyDescent="0.35">
      <c r="B19" s="81" t="s">
        <v>75</v>
      </c>
      <c r="C19" s="18">
        <v>23596</v>
      </c>
      <c r="D19" s="18">
        <v>-5082</v>
      </c>
      <c r="E19" s="18">
        <v>-14237</v>
      </c>
      <c r="F19" s="18">
        <v>9113</v>
      </c>
      <c r="G19" s="18">
        <v>12533</v>
      </c>
      <c r="H19" s="18">
        <v>-24131</v>
      </c>
      <c r="I19" s="18">
        <v>1600</v>
      </c>
      <c r="J19" s="18">
        <v>-322</v>
      </c>
      <c r="K19" s="18">
        <v>4190</v>
      </c>
      <c r="L19" s="18">
        <v>-840</v>
      </c>
      <c r="M19" s="18">
        <v>-1105</v>
      </c>
      <c r="N19" s="18">
        <v>-1185</v>
      </c>
      <c r="O19" s="18">
        <v>-2650</v>
      </c>
      <c r="P19" s="18">
        <v>10878</v>
      </c>
      <c r="Q19" s="18">
        <v>-11617</v>
      </c>
      <c r="R19" s="18">
        <v>8751</v>
      </c>
      <c r="S19" s="18">
        <v>75417</v>
      </c>
      <c r="T19" s="18">
        <v>428180</v>
      </c>
      <c r="U19" s="18">
        <v>-319854</v>
      </c>
      <c r="V19" s="18">
        <v>-119806</v>
      </c>
      <c r="W19" s="18">
        <v>-40130</v>
      </c>
      <c r="X19" s="18">
        <v>7011</v>
      </c>
      <c r="Y19" s="18">
        <v>79239</v>
      </c>
      <c r="Z19" s="18">
        <v>-16689</v>
      </c>
      <c r="AA19" s="18">
        <v>-22739</v>
      </c>
      <c r="AB19" s="18">
        <v>-35320</v>
      </c>
      <c r="AC19" s="18">
        <v>-2301</v>
      </c>
      <c r="AD19" s="18">
        <v>10840</v>
      </c>
      <c r="AE19" s="18">
        <v>15079</v>
      </c>
      <c r="AF19" s="18">
        <v>-8240</v>
      </c>
      <c r="AG19" s="18">
        <v>14617</v>
      </c>
    </row>
    <row r="20" spans="2:33" x14ac:dyDescent="0.35">
      <c r="B20" s="81" t="s">
        <v>226</v>
      </c>
      <c r="C20" s="18">
        <v>-30623</v>
      </c>
      <c r="D20" s="18">
        <v>-14278</v>
      </c>
      <c r="E20" s="18">
        <v>-13199</v>
      </c>
      <c r="F20" s="18">
        <v>-4140</v>
      </c>
      <c r="G20" s="18">
        <v>26095</v>
      </c>
      <c r="H20" s="18">
        <v>18864</v>
      </c>
      <c r="I20" s="18">
        <v>85233</v>
      </c>
      <c r="J20" s="18">
        <v>-81467</v>
      </c>
      <c r="K20" s="18">
        <v>20868</v>
      </c>
      <c r="L20" s="18">
        <v>55990</v>
      </c>
      <c r="M20" s="18">
        <v>-27826</v>
      </c>
      <c r="N20" s="18">
        <v>8366</v>
      </c>
      <c r="O20" s="18">
        <v>153716</v>
      </c>
      <c r="P20" s="18">
        <v>40957</v>
      </c>
      <c r="Q20" s="18">
        <v>51115</v>
      </c>
      <c r="R20" s="18">
        <v>-114367</v>
      </c>
      <c r="S20" s="18">
        <v>454661</v>
      </c>
      <c r="T20" s="18">
        <v>-330619</v>
      </c>
      <c r="U20" s="18">
        <v>-10523</v>
      </c>
      <c r="V20" s="18">
        <v>40110</v>
      </c>
      <c r="W20" s="18">
        <v>81205</v>
      </c>
      <c r="X20" s="18">
        <v>-51184</v>
      </c>
      <c r="Y20" s="18">
        <v>53726.265620058766</v>
      </c>
      <c r="Z20" s="18">
        <v>-193135.26562005875</v>
      </c>
      <c r="AA20" s="18">
        <v>180402</v>
      </c>
      <c r="AB20" s="18">
        <v>39209</v>
      </c>
      <c r="AC20" s="18">
        <v>-2766</v>
      </c>
      <c r="AD20" s="18">
        <v>-131049</v>
      </c>
      <c r="AE20" s="18">
        <v>220206</v>
      </c>
      <c r="AF20" s="18">
        <v>135298</v>
      </c>
      <c r="AG20" s="18">
        <v>-9750</v>
      </c>
    </row>
    <row r="21" spans="2:33" x14ac:dyDescent="0.35">
      <c r="B21" s="81" t="s">
        <v>76</v>
      </c>
      <c r="C21" s="18">
        <v>10207</v>
      </c>
      <c r="D21" s="18">
        <v>1762</v>
      </c>
      <c r="E21" s="18">
        <v>7908</v>
      </c>
      <c r="F21" s="18">
        <v>-56603</v>
      </c>
      <c r="G21" s="18">
        <v>26119</v>
      </c>
      <c r="H21" s="18">
        <v>-2099</v>
      </c>
      <c r="I21" s="18">
        <v>-7294</v>
      </c>
      <c r="J21" s="18">
        <v>1575</v>
      </c>
      <c r="K21" s="18">
        <v>-35679</v>
      </c>
      <c r="L21" s="18">
        <v>17293</v>
      </c>
      <c r="M21" s="18">
        <v>-2604</v>
      </c>
      <c r="N21" s="18">
        <v>18050</v>
      </c>
      <c r="O21" s="18">
        <v>25707</v>
      </c>
      <c r="P21" s="18">
        <v>-26221</v>
      </c>
      <c r="Q21" s="18">
        <v>24402</v>
      </c>
      <c r="R21" s="18">
        <v>-23711</v>
      </c>
      <c r="S21" s="18">
        <v>121605</v>
      </c>
      <c r="T21" s="18">
        <v>-31934</v>
      </c>
      <c r="U21" s="18">
        <v>-132723</v>
      </c>
      <c r="V21" s="18">
        <v>19589</v>
      </c>
      <c r="W21" s="18">
        <v>-8733</v>
      </c>
      <c r="X21" s="18">
        <v>-93</v>
      </c>
      <c r="Y21" s="18">
        <v>33847</v>
      </c>
      <c r="Z21" s="18">
        <v>-25021</v>
      </c>
      <c r="AA21" s="18"/>
      <c r="AB21" s="18"/>
      <c r="AC21" s="18"/>
      <c r="AD21" s="18">
        <v>4967</v>
      </c>
      <c r="AE21" s="18"/>
      <c r="AF21" s="18"/>
      <c r="AG21" s="18"/>
    </row>
    <row r="22" spans="2:33" x14ac:dyDescent="0.35">
      <c r="B22" s="81" t="s">
        <v>77</v>
      </c>
      <c r="C22" s="18">
        <v>-1171</v>
      </c>
      <c r="D22" s="18">
        <v>-623</v>
      </c>
      <c r="E22" s="18">
        <v>491</v>
      </c>
      <c r="F22" s="18">
        <v>-2036</v>
      </c>
      <c r="G22" s="18">
        <v>1627</v>
      </c>
      <c r="H22" s="18">
        <v>-1081</v>
      </c>
      <c r="I22" s="18">
        <v>2073</v>
      </c>
      <c r="J22" s="18">
        <v>-592</v>
      </c>
      <c r="K22" s="18">
        <v>-2078</v>
      </c>
      <c r="L22" s="18">
        <v>0</v>
      </c>
      <c r="M22" s="18">
        <v>0</v>
      </c>
      <c r="N22" s="18"/>
      <c r="O22" s="18"/>
      <c r="P22" s="18">
        <v>25</v>
      </c>
      <c r="Q22" s="18">
        <v>-25</v>
      </c>
      <c r="R22" s="18">
        <v>2056</v>
      </c>
      <c r="S22" s="18"/>
      <c r="T22" s="18"/>
      <c r="U22" s="18"/>
      <c r="V22" s="18"/>
      <c r="W22" s="18"/>
      <c r="X22" s="18">
        <v>-240</v>
      </c>
      <c r="Y22" s="18">
        <v>101</v>
      </c>
      <c r="Z22" s="18">
        <v>-9877.3678599999985</v>
      </c>
      <c r="AA22" s="18">
        <v>-34.632140000001527</v>
      </c>
      <c r="AB22" s="18">
        <v>-656</v>
      </c>
      <c r="AC22" s="18">
        <v>225.63214000000153</v>
      </c>
      <c r="AD22" s="18">
        <v>465</v>
      </c>
      <c r="AE22" s="18">
        <v>-322</v>
      </c>
      <c r="AF22" s="18">
        <v>406</v>
      </c>
      <c r="AG22" s="18">
        <v>1121</v>
      </c>
    </row>
    <row r="23" spans="2:33" x14ac:dyDescent="0.35">
      <c r="B23" s="81" t="s">
        <v>129</v>
      </c>
      <c r="C23" s="18">
        <v>0</v>
      </c>
      <c r="D23" s="18">
        <v>0</v>
      </c>
      <c r="E23" s="18">
        <v>0</v>
      </c>
      <c r="F23" s="18">
        <v>-67</v>
      </c>
      <c r="G23" s="18">
        <v>0</v>
      </c>
      <c r="H23" s="18">
        <v>0</v>
      </c>
      <c r="I23" s="18">
        <v>0</v>
      </c>
      <c r="J23" s="18">
        <v>-32</v>
      </c>
      <c r="K23" s="18">
        <v>0</v>
      </c>
      <c r="L23" s="18">
        <v>0</v>
      </c>
      <c r="M23" s="18">
        <v>0</v>
      </c>
      <c r="N23" s="18">
        <v>175</v>
      </c>
      <c r="O23" s="18"/>
      <c r="P23" s="18"/>
      <c r="Q23" s="18"/>
      <c r="R23" s="18">
        <v>177</v>
      </c>
      <c r="S23" s="18"/>
      <c r="T23" s="18"/>
      <c r="U23" s="18"/>
      <c r="V23" s="18">
        <v>599</v>
      </c>
      <c r="W23" s="18"/>
      <c r="X23" s="18"/>
      <c r="Y23" s="18"/>
      <c r="Z23" s="18">
        <v>8396.27</v>
      </c>
      <c r="AA23" s="18">
        <v>1741</v>
      </c>
      <c r="AB23" s="18">
        <v>2386</v>
      </c>
      <c r="AC23" s="18">
        <v>666</v>
      </c>
      <c r="AD23" s="18">
        <v>3564</v>
      </c>
      <c r="AE23" s="18">
        <v>-460</v>
      </c>
      <c r="AF23" s="18">
        <v>18</v>
      </c>
      <c r="AG23" s="18">
        <v>-1228</v>
      </c>
    </row>
    <row r="24" spans="2:33" x14ac:dyDescent="0.35">
      <c r="B24" s="81" t="s">
        <v>279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-13791</v>
      </c>
      <c r="AG24" s="18"/>
    </row>
    <row r="25" spans="2:33" x14ac:dyDescent="0.35">
      <c r="B25" s="81" t="s">
        <v>130</v>
      </c>
      <c r="C25" s="18">
        <v>0</v>
      </c>
      <c r="D25" s="18">
        <v>0</v>
      </c>
      <c r="E25" s="18">
        <v>0</v>
      </c>
      <c r="F25" s="18">
        <v>572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2:33" x14ac:dyDescent="0.35">
      <c r="B26" s="81" t="s">
        <v>131</v>
      </c>
      <c r="C26" s="18">
        <v>0</v>
      </c>
      <c r="D26" s="18">
        <v>0</v>
      </c>
      <c r="E26" s="18">
        <v>967</v>
      </c>
      <c r="F26" s="18">
        <v>3153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6525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2:33" x14ac:dyDescent="0.35">
      <c r="B27" s="81" t="s">
        <v>221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>
        <v>11131</v>
      </c>
      <c r="AA27" s="18">
        <v>-25480</v>
      </c>
      <c r="AB27" s="18">
        <v>7175</v>
      </c>
      <c r="AC27" s="18">
        <v>44204</v>
      </c>
      <c r="AD27" s="18"/>
      <c r="AE27" s="18">
        <v>-6345</v>
      </c>
      <c r="AF27" s="18">
        <v>18888</v>
      </c>
      <c r="AG27" s="18">
        <v>11191</v>
      </c>
    </row>
    <row r="28" spans="2:33" x14ac:dyDescent="0.35">
      <c r="B28" s="81" t="s">
        <v>222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>
        <v>-434972</v>
      </c>
      <c r="AA28" s="18">
        <v>-4402</v>
      </c>
      <c r="AB28" s="18"/>
      <c r="AC28" s="18">
        <v>4402</v>
      </c>
      <c r="AD28" s="18"/>
      <c r="AE28" s="18"/>
      <c r="AF28" s="18"/>
      <c r="AG28" s="18"/>
    </row>
    <row r="29" spans="2:33" x14ac:dyDescent="0.35">
      <c r="B29" s="81" t="s">
        <v>145</v>
      </c>
      <c r="C29" s="18"/>
      <c r="D29" s="18"/>
      <c r="E29" s="18"/>
      <c r="F29" s="18"/>
      <c r="G29" s="18"/>
      <c r="H29" s="18"/>
      <c r="I29" s="18"/>
      <c r="J29" s="18">
        <v>0</v>
      </c>
      <c r="K29" s="18">
        <v>600</v>
      </c>
      <c r="L29" s="18">
        <v>3400</v>
      </c>
      <c r="M29" s="18">
        <v>0</v>
      </c>
      <c r="N29" s="18">
        <v>-4000</v>
      </c>
      <c r="O29" s="18"/>
      <c r="P29" s="18"/>
      <c r="Q29" s="18"/>
      <c r="R29" s="18">
        <v>1501</v>
      </c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>
        <v>9415</v>
      </c>
      <c r="AE29" s="18"/>
      <c r="AF29" s="18"/>
      <c r="AG29" s="18"/>
    </row>
    <row r="30" spans="2:33" x14ac:dyDescent="0.35">
      <c r="B30" s="86" t="s">
        <v>78</v>
      </c>
      <c r="C30" s="18">
        <v>463</v>
      </c>
      <c r="D30" s="18">
        <v>-209</v>
      </c>
      <c r="E30" s="18">
        <f>'Rachunek wyników'!E20</f>
        <v>-1777</v>
      </c>
      <c r="F30" s="18">
        <f>'Rachunek wyników'!F20</f>
        <v>-1396</v>
      </c>
      <c r="G30" s="18">
        <v>-3829</v>
      </c>
      <c r="H30" s="18">
        <v>-2468</v>
      </c>
      <c r="I30" s="18">
        <v>-6518</v>
      </c>
      <c r="J30" s="18">
        <v>-1973</v>
      </c>
      <c r="K30" s="18">
        <v>2189</v>
      </c>
      <c r="L30" s="18">
        <v>-4524</v>
      </c>
      <c r="M30" s="18">
        <v>-68</v>
      </c>
      <c r="N30" s="18">
        <v>-6594</v>
      </c>
      <c r="O30" s="18">
        <v>-8008</v>
      </c>
      <c r="P30" s="18">
        <v>-5349</v>
      </c>
      <c r="Q30" s="18">
        <v>-2043</v>
      </c>
      <c r="R30" s="18">
        <v>-4992</v>
      </c>
      <c r="S30" s="18">
        <v>-25519</v>
      </c>
      <c r="T30" s="18">
        <v>-14344</v>
      </c>
      <c r="U30" s="18">
        <v>-10259</v>
      </c>
      <c r="V30" s="18">
        <v>-20350</v>
      </c>
      <c r="W30" s="18">
        <v>-27953</v>
      </c>
      <c r="X30" s="18">
        <v>-9879</v>
      </c>
      <c r="Y30" s="18">
        <v>30</v>
      </c>
      <c r="Z30" s="18">
        <v>-33139</v>
      </c>
      <c r="AA30" s="18"/>
      <c r="AB30" s="18">
        <v>-12411</v>
      </c>
      <c r="AC30" s="18">
        <v>-14605</v>
      </c>
      <c r="AD30" s="18">
        <v>1552</v>
      </c>
      <c r="AE30" s="18">
        <v>-7189</v>
      </c>
      <c r="AF30" s="18">
        <v>-1537</v>
      </c>
      <c r="AG30" s="18">
        <v>-9203</v>
      </c>
    </row>
    <row r="31" spans="2:33" x14ac:dyDescent="0.35">
      <c r="B31" s="89" t="s">
        <v>79</v>
      </c>
      <c r="C31" s="20">
        <v>-9151</v>
      </c>
      <c r="D31" s="20">
        <f>SUM(D7:D30)</f>
        <v>-82828</v>
      </c>
      <c r="E31" s="20">
        <f>SUM(E7:E30)</f>
        <v>48167</v>
      </c>
      <c r="F31" s="20">
        <f>SUM(F7:F30)</f>
        <v>14612</v>
      </c>
      <c r="G31" s="20">
        <v>38820</v>
      </c>
      <c r="H31" s="20">
        <v>-47103.355439999956</v>
      </c>
      <c r="I31" s="20">
        <v>-9276</v>
      </c>
      <c r="J31" s="20">
        <v>41505.355439999956</v>
      </c>
      <c r="K31" s="20">
        <v>146515</v>
      </c>
      <c r="L31" s="20">
        <v>-41624</v>
      </c>
      <c r="M31" s="20">
        <v>-5113</v>
      </c>
      <c r="N31" s="20">
        <v>50843</v>
      </c>
      <c r="O31" s="20">
        <v>-32851</v>
      </c>
      <c r="P31" s="20">
        <v>-32299</v>
      </c>
      <c r="Q31" s="20">
        <v>-81047</v>
      </c>
      <c r="R31" s="20">
        <v>6286</v>
      </c>
      <c r="S31" s="20">
        <v>51549</v>
      </c>
      <c r="T31" s="20">
        <v>80717</v>
      </c>
      <c r="U31" s="20">
        <v>49259</v>
      </c>
      <c r="V31" s="20">
        <v>320735</v>
      </c>
      <c r="W31" s="20">
        <v>-69864</v>
      </c>
      <c r="X31" s="20">
        <v>-17054.314570000046</v>
      </c>
      <c r="Y31" s="20">
        <v>54602.055918024576</v>
      </c>
      <c r="Z31" s="20">
        <v>33403.25865197547</v>
      </c>
      <c r="AA31" s="20">
        <v>11460.367859999533</v>
      </c>
      <c r="AB31" s="20">
        <v>-214700.1588834523</v>
      </c>
      <c r="AC31" s="20">
        <v>224181.79102345277</v>
      </c>
      <c r="AD31" s="20">
        <v>149085</v>
      </c>
      <c r="AE31" s="20">
        <v>55491</v>
      </c>
      <c r="AF31" s="20">
        <v>136290</v>
      </c>
      <c r="AG31" s="20">
        <v>-68142</v>
      </c>
    </row>
    <row r="32" spans="2:33" x14ac:dyDescent="0.35">
      <c r="B32" s="88" t="s">
        <v>80</v>
      </c>
      <c r="C32" s="23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v>0</v>
      </c>
      <c r="AA32" s="24"/>
      <c r="AB32" s="24">
        <v>0</v>
      </c>
      <c r="AC32" s="24">
        <v>0</v>
      </c>
      <c r="AD32" s="24">
        <v>0</v>
      </c>
      <c r="AE32" s="24"/>
      <c r="AF32" s="24"/>
      <c r="AG32" s="24"/>
    </row>
    <row r="33" spans="2:33" x14ac:dyDescent="0.35">
      <c r="B33" s="81" t="s">
        <v>81</v>
      </c>
      <c r="C33" s="18">
        <v>43</v>
      </c>
      <c r="D33" s="18">
        <v>259</v>
      </c>
      <c r="E33" s="18">
        <v>446</v>
      </c>
      <c r="F33" s="18">
        <v>737</v>
      </c>
      <c r="G33" s="18">
        <v>435</v>
      </c>
      <c r="H33" s="18">
        <v>1819</v>
      </c>
      <c r="I33" s="18">
        <v>566</v>
      </c>
      <c r="J33" s="18">
        <v>368</v>
      </c>
      <c r="K33" s="18">
        <v>386</v>
      </c>
      <c r="L33" s="18">
        <v>121</v>
      </c>
      <c r="M33" s="18">
        <v>408</v>
      </c>
      <c r="N33" s="18">
        <v>247</v>
      </c>
      <c r="O33" s="18">
        <v>233</v>
      </c>
      <c r="P33" s="18">
        <v>307</v>
      </c>
      <c r="Q33" s="18">
        <v>489</v>
      </c>
      <c r="R33" s="18">
        <v>1311</v>
      </c>
      <c r="S33" s="18">
        <v>284</v>
      </c>
      <c r="T33" s="18">
        <v>149</v>
      </c>
      <c r="U33" s="18">
        <v>360</v>
      </c>
      <c r="V33" s="18">
        <v>1687</v>
      </c>
      <c r="W33" s="18">
        <v>37357</v>
      </c>
      <c r="X33" s="18">
        <v>1758</v>
      </c>
      <c r="Y33" s="18">
        <v>1471</v>
      </c>
      <c r="Z33" s="18">
        <v>-38023</v>
      </c>
      <c r="AA33" s="18">
        <v>128</v>
      </c>
      <c r="AB33" s="18">
        <v>1536</v>
      </c>
      <c r="AC33" s="18">
        <v>529</v>
      </c>
      <c r="AD33" s="18">
        <v>3346</v>
      </c>
      <c r="AE33" s="18">
        <v>1212</v>
      </c>
      <c r="AF33" s="18">
        <v>690</v>
      </c>
      <c r="AG33" s="18">
        <v>169</v>
      </c>
    </row>
    <row r="34" spans="2:33" x14ac:dyDescent="0.35">
      <c r="B34" s="81" t="s">
        <v>82</v>
      </c>
      <c r="C34" s="18">
        <v>29</v>
      </c>
      <c r="D34" s="18">
        <v>53</v>
      </c>
      <c r="E34" s="18">
        <v>110</v>
      </c>
      <c r="F34" s="18">
        <v>47</v>
      </c>
      <c r="G34" s="18">
        <v>103</v>
      </c>
      <c r="H34" s="18">
        <v>71</v>
      </c>
      <c r="I34" s="18">
        <v>34</v>
      </c>
      <c r="J34" s="18">
        <v>67</v>
      </c>
      <c r="K34" s="18">
        <v>367</v>
      </c>
      <c r="L34" s="18">
        <v>66</v>
      </c>
      <c r="M34" s="18">
        <v>277</v>
      </c>
      <c r="N34" s="18">
        <v>15</v>
      </c>
      <c r="O34" s="18">
        <v>84</v>
      </c>
      <c r="P34" s="18">
        <v>1</v>
      </c>
      <c r="Q34" s="18">
        <v>6</v>
      </c>
      <c r="R34" s="18">
        <v>1</v>
      </c>
      <c r="S34" s="18">
        <v>404</v>
      </c>
      <c r="T34" s="18">
        <v>71</v>
      </c>
      <c r="U34" s="18">
        <v>50</v>
      </c>
      <c r="V34" s="18">
        <v>145</v>
      </c>
      <c r="W34" s="18">
        <v>1326</v>
      </c>
      <c r="X34" s="18">
        <v>2094</v>
      </c>
      <c r="Y34" s="18">
        <v>2140</v>
      </c>
      <c r="Z34" s="18">
        <v>1900</v>
      </c>
      <c r="AA34" s="18">
        <v>2210</v>
      </c>
      <c r="AB34" s="18">
        <v>1473.1021899999996</v>
      </c>
      <c r="AC34" s="18">
        <v>3145.8978100000004</v>
      </c>
      <c r="AD34" s="18">
        <v>3570</v>
      </c>
      <c r="AE34" s="18">
        <v>3284</v>
      </c>
      <c r="AF34" s="18">
        <v>788</v>
      </c>
      <c r="AG34" s="18">
        <v>787</v>
      </c>
    </row>
    <row r="35" spans="2:33" ht="15.5" customHeight="1" x14ac:dyDescent="0.35">
      <c r="B35" s="81" t="s">
        <v>280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>
        <v>778</v>
      </c>
      <c r="AA35" s="18">
        <v>40</v>
      </c>
      <c r="AB35" s="18">
        <v>28</v>
      </c>
      <c r="AC35" s="18">
        <v>45</v>
      </c>
      <c r="AD35" s="18">
        <v>25</v>
      </c>
      <c r="AE35" s="18">
        <v>114</v>
      </c>
      <c r="AF35" s="18">
        <v>218</v>
      </c>
      <c r="AG35" s="18">
        <v>144</v>
      </c>
    </row>
    <row r="36" spans="2:33" x14ac:dyDescent="0.35">
      <c r="B36" s="81" t="s">
        <v>83</v>
      </c>
      <c r="C36" s="18">
        <v>8</v>
      </c>
      <c r="D36" s="18">
        <v>8</v>
      </c>
      <c r="E36" s="18">
        <v>10</v>
      </c>
      <c r="F36" s="18">
        <v>4</v>
      </c>
      <c r="G36" s="18">
        <v>27</v>
      </c>
      <c r="H36" s="18">
        <v>11</v>
      </c>
      <c r="I36" s="18">
        <v>9</v>
      </c>
      <c r="J36" s="18">
        <v>7727</v>
      </c>
      <c r="K36" s="18">
        <v>8577</v>
      </c>
      <c r="L36" s="18">
        <v>12</v>
      </c>
      <c r="M36" s="18">
        <v>12</v>
      </c>
      <c r="N36" s="18">
        <v>2806</v>
      </c>
      <c r="O36" s="18">
        <v>4138</v>
      </c>
      <c r="P36" s="18">
        <v>3674</v>
      </c>
      <c r="Q36" s="18">
        <v>21135</v>
      </c>
      <c r="R36" s="18">
        <v>13938</v>
      </c>
      <c r="S36" s="18">
        <v>5374</v>
      </c>
      <c r="T36" s="18">
        <v>14</v>
      </c>
      <c r="U36" s="18">
        <v>11</v>
      </c>
      <c r="V36" s="18">
        <v>-90</v>
      </c>
      <c r="W36" s="18">
        <v>4</v>
      </c>
      <c r="X36" s="18">
        <v>23</v>
      </c>
      <c r="Y36" s="18">
        <v>3</v>
      </c>
      <c r="Z36" s="18">
        <v>-30</v>
      </c>
      <c r="AA36" s="18"/>
      <c r="AB36" s="18"/>
      <c r="AC36" s="18"/>
      <c r="AD36" s="18"/>
      <c r="AE36" s="18"/>
      <c r="AF36" s="18"/>
      <c r="AG36" s="18"/>
    </row>
    <row r="37" spans="2:33" x14ac:dyDescent="0.35">
      <c r="B37" s="81" t="s">
        <v>84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-585</v>
      </c>
      <c r="J37" s="18">
        <v>579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4638</v>
      </c>
      <c r="U37" s="18"/>
      <c r="V37" s="18"/>
      <c r="W37" s="18"/>
      <c r="X37" s="18"/>
      <c r="Y37" s="18"/>
      <c r="Z37" s="18"/>
      <c r="AA37" s="18"/>
      <c r="AB37" s="18"/>
      <c r="AC37" s="18">
        <v>2</v>
      </c>
      <c r="AD37" s="18">
        <v>-1</v>
      </c>
      <c r="AE37" s="18"/>
      <c r="AF37" s="18"/>
      <c r="AG37" s="18"/>
    </row>
    <row r="38" spans="2:33" x14ac:dyDescent="0.35">
      <c r="B38" s="81" t="s">
        <v>250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>
        <v>-4522</v>
      </c>
      <c r="AE38" s="18"/>
      <c r="AF38" s="18">
        <v>-9590</v>
      </c>
      <c r="AG38" s="18"/>
    </row>
    <row r="39" spans="2:33" x14ac:dyDescent="0.35">
      <c r="B39" s="81" t="s">
        <v>85</v>
      </c>
      <c r="C39" s="21">
        <v>-1154</v>
      </c>
      <c r="D39" s="13">
        <v>-769</v>
      </c>
      <c r="E39" s="18">
        <v>-380</v>
      </c>
      <c r="F39" s="18">
        <v>-99</v>
      </c>
      <c r="G39" s="18">
        <v>-455</v>
      </c>
      <c r="H39" s="18">
        <v>-371</v>
      </c>
      <c r="I39" s="18">
        <v>-585</v>
      </c>
      <c r="J39" s="18">
        <v>-472</v>
      </c>
      <c r="K39" s="18">
        <v>-361</v>
      </c>
      <c r="L39" s="18">
        <v>-594</v>
      </c>
      <c r="M39" s="18">
        <v>-2018</v>
      </c>
      <c r="N39" s="18">
        <v>-2023</v>
      </c>
      <c r="O39" s="18">
        <v>-1435</v>
      </c>
      <c r="P39" s="18">
        <v>-6870</v>
      </c>
      <c r="Q39" s="18">
        <v>-1537</v>
      </c>
      <c r="R39" s="18">
        <v>-4300</v>
      </c>
      <c r="S39" s="18">
        <v>-1794</v>
      </c>
      <c r="T39" s="18">
        <v>-5856</v>
      </c>
      <c r="U39" s="18">
        <v>-24916</v>
      </c>
      <c r="V39" s="18">
        <v>-29186</v>
      </c>
      <c r="W39" s="18">
        <v>-1276</v>
      </c>
      <c r="X39" s="18">
        <v>-93600</v>
      </c>
      <c r="Y39" s="18">
        <v>-21258</v>
      </c>
      <c r="Z39" s="18">
        <v>-12655</v>
      </c>
      <c r="AA39" s="18">
        <v>-4636</v>
      </c>
      <c r="AB39" s="18">
        <v>-18848</v>
      </c>
      <c r="AC39" s="18">
        <v>-26561</v>
      </c>
      <c r="AD39" s="18">
        <v>-4006</v>
      </c>
      <c r="AE39" s="18">
        <v>-6770</v>
      </c>
      <c r="AF39" s="18">
        <v>-12233</v>
      </c>
      <c r="AG39" s="18">
        <v>-9633</v>
      </c>
    </row>
    <row r="40" spans="2:33" x14ac:dyDescent="0.35">
      <c r="B40" s="81" t="s">
        <v>86</v>
      </c>
      <c r="C40" s="41">
        <v>-80</v>
      </c>
      <c r="D40" s="13">
        <v>-5</v>
      </c>
      <c r="E40" s="41" t="s">
        <v>35</v>
      </c>
      <c r="F40" s="18">
        <v>-1</v>
      </c>
      <c r="G40" s="41">
        <v>-10</v>
      </c>
      <c r="H40" s="41">
        <v>-140</v>
      </c>
      <c r="I40" s="41">
        <v>-12</v>
      </c>
      <c r="J40" s="41">
        <v>-27</v>
      </c>
      <c r="K40" s="41">
        <v>-93</v>
      </c>
      <c r="L40" s="41">
        <v>-115</v>
      </c>
      <c r="M40" s="41">
        <v>-1</v>
      </c>
      <c r="N40" s="41">
        <v>-3899</v>
      </c>
      <c r="O40" s="41">
        <v>-182</v>
      </c>
      <c r="P40" s="41">
        <v>-142</v>
      </c>
      <c r="Q40" s="41">
        <v>-31</v>
      </c>
      <c r="R40" s="41">
        <v>-118</v>
      </c>
      <c r="S40" s="41">
        <v>-906</v>
      </c>
      <c r="T40" s="41">
        <v>-75</v>
      </c>
      <c r="U40" s="41">
        <v>-4</v>
      </c>
      <c r="V40" s="41">
        <v>-138</v>
      </c>
      <c r="W40" s="41">
        <v>-387</v>
      </c>
      <c r="X40" s="41"/>
      <c r="Y40" s="41"/>
      <c r="Z40" s="41">
        <v>-1600.7639100000001</v>
      </c>
      <c r="AA40" s="41">
        <v>-613</v>
      </c>
      <c r="AB40" s="41"/>
      <c r="AC40" s="41">
        <v>613</v>
      </c>
      <c r="AD40" s="41">
        <v>-1177</v>
      </c>
      <c r="AE40" s="41"/>
      <c r="AF40" s="41"/>
      <c r="AG40" s="41"/>
    </row>
    <row r="41" spans="2:33" x14ac:dyDescent="0.35">
      <c r="B41" s="81" t="s">
        <v>250</v>
      </c>
      <c r="C41" s="41"/>
      <c r="E41" s="41"/>
      <c r="F41" s="18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</row>
    <row r="42" spans="2:33" ht="14.5" customHeight="1" x14ac:dyDescent="0.35">
      <c r="B42" s="81" t="s">
        <v>284</v>
      </c>
      <c r="C42" s="41"/>
      <c r="E42" s="41"/>
      <c r="F42" s="18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>
        <v>3676</v>
      </c>
      <c r="AF42" s="41">
        <v>-8374</v>
      </c>
      <c r="AG42" s="41">
        <v>-296</v>
      </c>
    </row>
    <row r="43" spans="2:33" x14ac:dyDescent="0.35">
      <c r="B43" s="81" t="s">
        <v>227</v>
      </c>
      <c r="C43" s="41">
        <v>-40</v>
      </c>
      <c r="D43" s="13">
        <v>-15</v>
      </c>
      <c r="E43" s="13">
        <v>-25</v>
      </c>
      <c r="F43" s="18">
        <v>-25</v>
      </c>
      <c r="G43" s="13">
        <v>0</v>
      </c>
      <c r="H43" s="13">
        <v>0</v>
      </c>
      <c r="I43" s="13">
        <v>-3500</v>
      </c>
      <c r="J43" s="13">
        <v>-7714</v>
      </c>
      <c r="K43" s="13">
        <v>-9065</v>
      </c>
      <c r="L43" s="13">
        <v>0</v>
      </c>
      <c r="M43" s="13">
        <v>-2871</v>
      </c>
      <c r="N43" s="13">
        <v>77</v>
      </c>
      <c r="O43" s="13">
        <v>-7762</v>
      </c>
      <c r="P43" s="13">
        <v>0</v>
      </c>
      <c r="Q43" s="13">
        <v>-34622</v>
      </c>
      <c r="R43" s="13">
        <v>-7288</v>
      </c>
      <c r="W43" s="13">
        <v>-20</v>
      </c>
      <c r="Z43" s="13">
        <v>20</v>
      </c>
      <c r="AA43" s="13">
        <v>-9735</v>
      </c>
      <c r="AC43" s="13">
        <v>9735</v>
      </c>
      <c r="AD43" s="13">
        <v>0</v>
      </c>
      <c r="AE43" s="13">
        <v>-446</v>
      </c>
      <c r="AF43" s="13">
        <v>446</v>
      </c>
      <c r="AG43" s="13">
        <v>0</v>
      </c>
    </row>
    <row r="44" spans="2:33" x14ac:dyDescent="0.35">
      <c r="B44" s="81" t="s">
        <v>267</v>
      </c>
      <c r="C44" s="41"/>
      <c r="F44" s="18"/>
      <c r="W44" s="13">
        <v>31488</v>
      </c>
      <c r="X44" s="13">
        <v>12510</v>
      </c>
      <c r="Y44" s="13">
        <v>-1999</v>
      </c>
      <c r="Z44" s="13">
        <v>19328</v>
      </c>
      <c r="AA44" s="13">
        <v>83</v>
      </c>
      <c r="AB44" s="13">
        <v>-489</v>
      </c>
      <c r="AC44" s="13">
        <v>858</v>
      </c>
      <c r="AD44" s="13">
        <v>-80</v>
      </c>
    </row>
    <row r="45" spans="2:33" x14ac:dyDescent="0.35">
      <c r="B45" s="81" t="s">
        <v>207</v>
      </c>
      <c r="C45" s="41"/>
      <c r="D45" s="41"/>
      <c r="E45" s="41"/>
      <c r="F45" s="18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>
        <v>-72878</v>
      </c>
      <c r="Y45" s="41">
        <v>-3468</v>
      </c>
      <c r="Z45" s="41">
        <v>-15230</v>
      </c>
      <c r="AA45" s="41"/>
      <c r="AB45" s="41"/>
      <c r="AC45" s="41"/>
      <c r="AD45" s="41"/>
      <c r="AE45" s="41"/>
      <c r="AF45" s="41">
        <v>-2937</v>
      </c>
      <c r="AG45" s="41"/>
    </row>
    <row r="46" spans="2:33" x14ac:dyDescent="0.35">
      <c r="B46" s="86" t="s">
        <v>231</v>
      </c>
      <c r="C46" s="41"/>
      <c r="D46" s="41"/>
      <c r="E46" s="41"/>
      <c r="F46" s="18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>
        <v>-14767</v>
      </c>
      <c r="W46" s="41"/>
      <c r="X46" s="41">
        <v>-9641</v>
      </c>
      <c r="Y46" s="41"/>
      <c r="Z46" s="41">
        <v>5942</v>
      </c>
      <c r="AA46" s="41"/>
      <c r="AB46" s="41">
        <v>-10031</v>
      </c>
      <c r="AC46" s="41">
        <v>2896</v>
      </c>
      <c r="AD46" s="41">
        <v>1086</v>
      </c>
      <c r="AE46" s="41">
        <v>-10302</v>
      </c>
      <c r="AF46" s="41">
        <v>-43963</v>
      </c>
      <c r="AG46" s="41">
        <v>-30749</v>
      </c>
    </row>
    <row r="47" spans="2:33" x14ac:dyDescent="0.35">
      <c r="B47" s="81" t="s">
        <v>268</v>
      </c>
      <c r="C47" s="41">
        <v>-254</v>
      </c>
      <c r="D47" s="41">
        <v>0</v>
      </c>
      <c r="E47" s="41">
        <v>0</v>
      </c>
      <c r="F47" s="18">
        <v>3</v>
      </c>
      <c r="G47" s="41">
        <v>0</v>
      </c>
      <c r="H47" s="41">
        <v>-2018</v>
      </c>
      <c r="I47" s="41">
        <v>0</v>
      </c>
      <c r="J47" s="41">
        <v>-507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-22</v>
      </c>
      <c r="S47" s="41">
        <v>-115</v>
      </c>
      <c r="T47" s="41">
        <v>0</v>
      </c>
      <c r="U47" s="41">
        <v>0</v>
      </c>
      <c r="V47" s="41">
        <v>-41130</v>
      </c>
      <c r="W47" s="41">
        <v>-5230</v>
      </c>
      <c r="X47" s="41">
        <v>0</v>
      </c>
      <c r="Y47" s="41">
        <v>-25</v>
      </c>
      <c r="Z47" s="41">
        <v>4067</v>
      </c>
      <c r="AA47" s="41">
        <v>2</v>
      </c>
      <c r="AB47" s="41"/>
      <c r="AC47" s="41">
        <v>-2</v>
      </c>
      <c r="AD47" s="41">
        <v>0</v>
      </c>
      <c r="AE47" s="41"/>
      <c r="AF47" s="41"/>
      <c r="AG47" s="41"/>
    </row>
    <row r="48" spans="2:33" x14ac:dyDescent="0.35">
      <c r="B48" s="83" t="s">
        <v>87</v>
      </c>
      <c r="C48" s="30">
        <v>-1448</v>
      </c>
      <c r="D48" s="19">
        <v>-469</v>
      </c>
      <c r="E48" s="20">
        <v>161</v>
      </c>
      <c r="F48" s="20">
        <f>SUM(F33:F47)</f>
        <v>666</v>
      </c>
      <c r="G48" s="20">
        <v>100</v>
      </c>
      <c r="H48" s="20">
        <v>-628</v>
      </c>
      <c r="I48" s="20">
        <v>-3488</v>
      </c>
      <c r="J48" s="20">
        <v>-564</v>
      </c>
      <c r="K48" s="20">
        <v>-189</v>
      </c>
      <c r="L48" s="20">
        <v>-510</v>
      </c>
      <c r="M48" s="20">
        <v>-4193</v>
      </c>
      <c r="N48" s="20">
        <v>-2777</v>
      </c>
      <c r="O48" s="20">
        <v>-4924</v>
      </c>
      <c r="P48" s="20">
        <v>-3030</v>
      </c>
      <c r="Q48" s="20">
        <v>-14560</v>
      </c>
      <c r="R48" s="20">
        <v>3522</v>
      </c>
      <c r="S48" s="20">
        <v>3247</v>
      </c>
      <c r="T48" s="20">
        <v>-1059</v>
      </c>
      <c r="U48" s="20">
        <v>-24499</v>
      </c>
      <c r="V48" s="20">
        <v>-83364</v>
      </c>
      <c r="W48" s="20">
        <v>32252</v>
      </c>
      <c r="X48" s="20">
        <v>-159734</v>
      </c>
      <c r="Y48" s="20">
        <v>-23136</v>
      </c>
      <c r="Z48" s="20">
        <v>-35503.763910000009</v>
      </c>
      <c r="AA48" s="20">
        <v>-12521</v>
      </c>
      <c r="AB48" s="20">
        <v>-26331</v>
      </c>
      <c r="AC48" s="20">
        <v>-8739</v>
      </c>
      <c r="AD48" s="20">
        <v>-1759</v>
      </c>
      <c r="AE48" s="20">
        <v>-9232</v>
      </c>
      <c r="AF48" s="20">
        <v>-74955</v>
      </c>
      <c r="AG48" s="20">
        <v>-39578</v>
      </c>
    </row>
    <row r="49" spans="2:33" x14ac:dyDescent="0.35">
      <c r="B49" s="68" t="s">
        <v>88</v>
      </c>
      <c r="C49" s="23"/>
      <c r="D49" s="23"/>
      <c r="E49" s="23"/>
      <c r="F49" s="24"/>
      <c r="G49" s="23"/>
      <c r="H49" s="23"/>
      <c r="I49" s="23"/>
      <c r="J49" s="23">
        <v>0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2:33" x14ac:dyDescent="0.35">
      <c r="B50" s="68" t="s">
        <v>251</v>
      </c>
      <c r="C50" s="23"/>
      <c r="D50" s="23"/>
      <c r="E50" s="23"/>
      <c r="F50" s="24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>
        <v>1979</v>
      </c>
      <c r="AE50" s="23"/>
      <c r="AF50" s="23"/>
      <c r="AG50" s="23"/>
    </row>
    <row r="51" spans="2:33" x14ac:dyDescent="0.35">
      <c r="B51" s="84" t="s">
        <v>269</v>
      </c>
      <c r="C51" s="23"/>
      <c r="D51" s="23"/>
      <c r="E51" s="23"/>
      <c r="F51" s="24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>
        <v>200</v>
      </c>
      <c r="AD51" s="23">
        <v>-200</v>
      </c>
      <c r="AE51" s="23">
        <v>549</v>
      </c>
      <c r="AF51" s="23"/>
      <c r="AG51" s="23"/>
    </row>
    <row r="52" spans="2:33" s="80" customFormat="1" x14ac:dyDescent="0.35">
      <c r="B52" s="84" t="s">
        <v>123</v>
      </c>
      <c r="C52" s="60">
        <v>0</v>
      </c>
      <c r="D52" s="80">
        <v>12444</v>
      </c>
      <c r="E52" s="60">
        <v>0</v>
      </c>
      <c r="F52" s="80">
        <v>13321</v>
      </c>
      <c r="G52" s="60">
        <v>0</v>
      </c>
      <c r="H52" s="60">
        <v>83</v>
      </c>
      <c r="I52" s="60">
        <v>49</v>
      </c>
      <c r="J52" s="60">
        <v>47</v>
      </c>
      <c r="K52" s="60">
        <v>45</v>
      </c>
      <c r="L52" s="60">
        <v>36</v>
      </c>
      <c r="M52" s="60">
        <v>26</v>
      </c>
      <c r="N52" s="60">
        <v>17</v>
      </c>
      <c r="O52" s="60">
        <v>8</v>
      </c>
      <c r="P52" s="60">
        <v>6827</v>
      </c>
      <c r="Q52" s="60">
        <v>0</v>
      </c>
      <c r="R52" s="60">
        <v>9004</v>
      </c>
      <c r="S52" s="60">
        <v>8175</v>
      </c>
      <c r="T52" s="60">
        <v>13</v>
      </c>
      <c r="U52" s="60"/>
      <c r="V52" s="60"/>
      <c r="W52" s="60"/>
      <c r="X52" s="60">
        <v>379540</v>
      </c>
      <c r="Y52" s="60">
        <v>31755</v>
      </c>
      <c r="Z52" s="60">
        <v>259091</v>
      </c>
      <c r="AA52" s="60">
        <v>182432.75950999997</v>
      </c>
      <c r="AB52" s="60">
        <v>-40817.759509999974</v>
      </c>
      <c r="AC52" s="60">
        <v>-13061</v>
      </c>
      <c r="AD52" s="60">
        <v>-6316</v>
      </c>
      <c r="AE52" s="60">
        <v>138066</v>
      </c>
      <c r="AF52" s="60">
        <v>137014</v>
      </c>
      <c r="AG52" s="60">
        <v>140402</v>
      </c>
    </row>
    <row r="53" spans="2:33" x14ac:dyDescent="0.35">
      <c r="B53" s="81" t="s">
        <v>142</v>
      </c>
      <c r="C53" s="41"/>
      <c r="D53" s="18"/>
      <c r="E53" s="41"/>
      <c r="F53" s="18"/>
      <c r="G53" s="41"/>
      <c r="H53" s="41"/>
      <c r="I53" s="41"/>
      <c r="J53" s="41">
        <v>-3114</v>
      </c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</row>
    <row r="54" spans="2:33" x14ac:dyDescent="0.35">
      <c r="B54" s="81" t="s">
        <v>89</v>
      </c>
      <c r="C54" s="41">
        <v>-336</v>
      </c>
      <c r="D54" s="18">
        <v>-10520</v>
      </c>
      <c r="E54" s="18">
        <v>-2480</v>
      </c>
      <c r="F54" s="18">
        <v>-13628</v>
      </c>
      <c r="G54" s="18">
        <v>-324</v>
      </c>
      <c r="H54" s="18">
        <v>-453</v>
      </c>
      <c r="I54" s="18">
        <v>-453</v>
      </c>
      <c r="J54" s="18">
        <v>-344</v>
      </c>
      <c r="K54" s="18">
        <v>-733</v>
      </c>
      <c r="L54" s="18">
        <v>-425</v>
      </c>
      <c r="M54" s="18">
        <v>-415</v>
      </c>
      <c r="N54" s="18">
        <v>-405</v>
      </c>
      <c r="O54" s="18">
        <v>-439</v>
      </c>
      <c r="P54" s="18">
        <v>-7216</v>
      </c>
      <c r="Q54" s="18">
        <v>-414</v>
      </c>
      <c r="R54" s="18">
        <v>-9417</v>
      </c>
      <c r="S54" s="18">
        <v>-8588</v>
      </c>
      <c r="T54" s="18">
        <v>-427</v>
      </c>
      <c r="U54" s="18">
        <v>-732</v>
      </c>
      <c r="V54" s="18">
        <v>-2143</v>
      </c>
      <c r="W54" s="18"/>
      <c r="X54" s="18">
        <v>-13107</v>
      </c>
      <c r="Y54" s="18">
        <v>-8315</v>
      </c>
      <c r="Z54" s="18">
        <v>-157467</v>
      </c>
      <c r="AA54" s="18">
        <v>-196241.46073999995</v>
      </c>
      <c r="AB54" s="18">
        <v>77503.460739999951</v>
      </c>
      <c r="AC54" s="18">
        <v>-7914</v>
      </c>
      <c r="AD54" s="18">
        <v>-27283</v>
      </c>
      <c r="AE54" s="18">
        <v>-330631</v>
      </c>
      <c r="AF54" s="18">
        <v>-126283</v>
      </c>
      <c r="AG54" s="18">
        <v>-69434</v>
      </c>
    </row>
    <row r="55" spans="2:33" x14ac:dyDescent="0.35">
      <c r="B55" s="81" t="s">
        <v>208</v>
      </c>
      <c r="C55" s="4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>
        <v>-99771</v>
      </c>
      <c r="Y55" s="18"/>
      <c r="Z55" s="18"/>
      <c r="AA55" s="18"/>
      <c r="AB55" s="18"/>
      <c r="AC55" s="18"/>
      <c r="AD55" s="18"/>
      <c r="AE55" s="18"/>
      <c r="AF55" s="18"/>
      <c r="AG55" s="18"/>
    </row>
    <row r="56" spans="2:33" x14ac:dyDescent="0.35">
      <c r="B56" s="81" t="s">
        <v>281</v>
      </c>
      <c r="C56" s="4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2:33" x14ac:dyDescent="0.35">
      <c r="B57" s="81" t="s">
        <v>252</v>
      </c>
      <c r="C57" s="41">
        <v>0</v>
      </c>
      <c r="D57" s="18">
        <v>-13936</v>
      </c>
      <c r="E57" s="41">
        <v>0</v>
      </c>
      <c r="F57" s="21" t="s">
        <v>35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18">
        <v>-16149</v>
      </c>
      <c r="M57" s="18">
        <v>0</v>
      </c>
      <c r="N57" s="18"/>
      <c r="O57" s="18"/>
      <c r="P57" s="18">
        <v>-16149</v>
      </c>
      <c r="Q57" s="18"/>
      <c r="R57" s="18"/>
      <c r="S57" s="18"/>
      <c r="T57" s="18"/>
      <c r="U57" s="18"/>
      <c r="V57" s="18"/>
      <c r="W57" s="18"/>
      <c r="X57" s="18">
        <v>-112228</v>
      </c>
      <c r="Y57" s="18"/>
      <c r="Z57" s="18"/>
      <c r="AA57" s="18"/>
      <c r="AB57" s="18"/>
      <c r="AC57" s="18">
        <v>-33919</v>
      </c>
      <c r="AD57" s="18">
        <v>1128</v>
      </c>
      <c r="AE57" s="18"/>
      <c r="AF57" s="18"/>
      <c r="AG57" s="18"/>
    </row>
    <row r="58" spans="2:33" x14ac:dyDescent="0.35">
      <c r="B58" s="81" t="s">
        <v>253</v>
      </c>
      <c r="C58" s="4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-1128</v>
      </c>
      <c r="AE58" s="18"/>
      <c r="AF58" s="18">
        <v>-49187</v>
      </c>
      <c r="AG58" s="18"/>
    </row>
    <row r="59" spans="2:33" x14ac:dyDescent="0.35">
      <c r="B59" s="81" t="s">
        <v>270</v>
      </c>
      <c r="C59" s="41">
        <v>0</v>
      </c>
      <c r="D59" s="41">
        <v>0</v>
      </c>
      <c r="E59" s="41">
        <v>0</v>
      </c>
      <c r="F59" s="21" t="s">
        <v>35</v>
      </c>
      <c r="G59" s="41">
        <v>-369</v>
      </c>
      <c r="H59" s="41">
        <v>-320</v>
      </c>
      <c r="I59" s="41">
        <v>-344</v>
      </c>
      <c r="J59" s="41">
        <v>1033</v>
      </c>
      <c r="K59" s="41">
        <v>-350</v>
      </c>
      <c r="L59" s="41">
        <v>-776</v>
      </c>
      <c r="M59" s="41">
        <v>-1296</v>
      </c>
      <c r="N59" s="41">
        <v>2422</v>
      </c>
      <c r="O59" s="41"/>
      <c r="P59" s="41"/>
      <c r="Q59" s="41"/>
      <c r="R59" s="41"/>
      <c r="S59" s="41">
        <v>-3621</v>
      </c>
      <c r="T59" s="41"/>
      <c r="U59" s="41"/>
      <c r="V59" s="41">
        <v>3621</v>
      </c>
      <c r="W59" s="41">
        <v>-3121</v>
      </c>
      <c r="X59" s="41">
        <v>-7871</v>
      </c>
      <c r="Y59" s="41">
        <v>-5088</v>
      </c>
      <c r="Z59" s="41">
        <v>16080</v>
      </c>
      <c r="AA59" s="41">
        <v>-7094.5048080373417</v>
      </c>
      <c r="AB59" s="41">
        <v>-16846.495191962658</v>
      </c>
      <c r="AC59" s="41">
        <v>23941</v>
      </c>
      <c r="AD59" s="41"/>
      <c r="AE59" s="41"/>
      <c r="AF59" s="41"/>
      <c r="AG59" s="41"/>
    </row>
    <row r="60" spans="2:33" x14ac:dyDescent="0.35">
      <c r="B60" s="81" t="s">
        <v>90</v>
      </c>
      <c r="C60" s="41">
        <v>-791</v>
      </c>
      <c r="D60" s="13">
        <v>-955</v>
      </c>
      <c r="E60" s="18">
        <v>-753</v>
      </c>
      <c r="F60" s="18">
        <v>-952</v>
      </c>
      <c r="G60" s="18">
        <v>-619</v>
      </c>
      <c r="H60" s="18">
        <v>-569</v>
      </c>
      <c r="I60" s="18">
        <v>-881</v>
      </c>
      <c r="J60" s="18">
        <v>-2059</v>
      </c>
      <c r="K60" s="18">
        <v>-570</v>
      </c>
      <c r="L60" s="18">
        <v>-627</v>
      </c>
      <c r="M60" s="18">
        <v>-769</v>
      </c>
      <c r="N60" s="18">
        <v>-4596</v>
      </c>
      <c r="O60" s="18">
        <v>-2184</v>
      </c>
      <c r="P60" s="18">
        <v>-2519</v>
      </c>
      <c r="Q60" s="18">
        <v>-2171</v>
      </c>
      <c r="R60" s="18">
        <v>-2522</v>
      </c>
      <c r="S60" s="18">
        <v>-1972</v>
      </c>
      <c r="T60" s="18">
        <v>-2669</v>
      </c>
      <c r="U60" s="18">
        <v>-2551</v>
      </c>
      <c r="V60" s="18">
        <v>-5387</v>
      </c>
      <c r="W60" s="18"/>
      <c r="X60" s="18"/>
      <c r="Y60" s="18"/>
      <c r="Z60" s="18">
        <v>-26519</v>
      </c>
      <c r="AA60" s="18"/>
      <c r="AB60" s="18"/>
      <c r="AC60" s="18">
        <v>-34523</v>
      </c>
      <c r="AD60" s="18">
        <v>-11662</v>
      </c>
      <c r="AE60" s="18">
        <v>-17162</v>
      </c>
      <c r="AF60" s="18">
        <v>-14634</v>
      </c>
      <c r="AG60" s="18">
        <v>-12047</v>
      </c>
    </row>
    <row r="61" spans="2:33" x14ac:dyDescent="0.35">
      <c r="B61" s="81" t="s">
        <v>209</v>
      </c>
      <c r="C61" s="21">
        <v>-2356</v>
      </c>
      <c r="D61" s="21">
        <v>-1891</v>
      </c>
      <c r="E61" s="21">
        <v>-1857</v>
      </c>
      <c r="F61" s="21">
        <v>-2627</v>
      </c>
      <c r="G61" s="21">
        <v>-1813</v>
      </c>
      <c r="H61" s="21">
        <v>-2418</v>
      </c>
      <c r="I61" s="21">
        <v>-2420</v>
      </c>
      <c r="J61" s="21">
        <v>-1950</v>
      </c>
      <c r="K61" s="21">
        <v>-2314</v>
      </c>
      <c r="L61" s="21">
        <v>-1181</v>
      </c>
      <c r="M61" s="21">
        <v>-1207</v>
      </c>
      <c r="N61" s="21">
        <v>-1289</v>
      </c>
      <c r="O61" s="21">
        <v>-1923</v>
      </c>
      <c r="P61" s="21">
        <v>-1649</v>
      </c>
      <c r="Q61" s="21">
        <v>-2383</v>
      </c>
      <c r="R61" s="21">
        <v>-3009</v>
      </c>
      <c r="S61" s="21">
        <v>0</v>
      </c>
      <c r="T61" s="21">
        <v>-5636</v>
      </c>
      <c r="U61" s="21">
        <v>-7333</v>
      </c>
      <c r="V61" s="21">
        <v>-8938</v>
      </c>
      <c r="W61" s="21">
        <v>-6537</v>
      </c>
      <c r="X61" s="21">
        <v>-19111</v>
      </c>
      <c r="Y61" s="21">
        <v>-14425</v>
      </c>
      <c r="Z61" s="21">
        <v>-25382</v>
      </c>
      <c r="AA61" s="21">
        <v>-17532.576979736041</v>
      </c>
      <c r="AB61" s="21">
        <v>-25912.423020263959</v>
      </c>
      <c r="AC61" s="21">
        <v>-23877</v>
      </c>
      <c r="AD61" s="21">
        <v>-28879</v>
      </c>
      <c r="AE61" s="21">
        <v>-21943</v>
      </c>
      <c r="AF61" s="21">
        <v>-17752</v>
      </c>
      <c r="AG61" s="21">
        <v>-27320</v>
      </c>
    </row>
    <row r="62" spans="2:33" x14ac:dyDescent="0.35">
      <c r="B62" s="81" t="s">
        <v>169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>
        <v>-63</v>
      </c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x14ac:dyDescent="0.35">
      <c r="B63" s="83" t="s">
        <v>88</v>
      </c>
      <c r="C63" s="30">
        <v>-3483</v>
      </c>
      <c r="D63" s="20">
        <v>-14858</v>
      </c>
      <c r="E63" s="20">
        <v>-5090</v>
      </c>
      <c r="F63" s="20">
        <f>SUM(F52:F61)</f>
        <v>-3886</v>
      </c>
      <c r="G63" s="20">
        <v>-3125</v>
      </c>
      <c r="H63" s="20">
        <v>-3677.1472487077508</v>
      </c>
      <c r="I63" s="20">
        <v>-4049</v>
      </c>
      <c r="J63" s="20">
        <v>-6386.8527512922483</v>
      </c>
      <c r="K63" s="20">
        <v>-3922</v>
      </c>
      <c r="L63" s="20">
        <v>-19122</v>
      </c>
      <c r="M63" s="20">
        <v>-3661</v>
      </c>
      <c r="N63" s="20">
        <v>-3851</v>
      </c>
      <c r="O63" s="20">
        <v>-4538</v>
      </c>
      <c r="P63" s="20">
        <v>-20706</v>
      </c>
      <c r="Q63" s="20">
        <v>-4968</v>
      </c>
      <c r="R63" s="20">
        <v>-5944</v>
      </c>
      <c r="S63" s="20">
        <v>-6006</v>
      </c>
      <c r="T63" s="20">
        <v>-8719</v>
      </c>
      <c r="U63" s="20">
        <v>-10616</v>
      </c>
      <c r="V63" s="20">
        <v>-12910</v>
      </c>
      <c r="W63" s="20">
        <v>-9658</v>
      </c>
      <c r="X63" s="20">
        <v>127452</v>
      </c>
      <c r="Y63" s="20">
        <v>3927</v>
      </c>
      <c r="Z63" s="20">
        <v>65803</v>
      </c>
      <c r="AA63" s="20">
        <v>-38435.783017773356</v>
      </c>
      <c r="AB63" s="20">
        <v>-6073.2169822266442</v>
      </c>
      <c r="AC63" s="20">
        <v>-89153</v>
      </c>
      <c r="AD63" s="20">
        <v>-72361</v>
      </c>
      <c r="AE63" s="20">
        <v>-231121</v>
      </c>
      <c r="AF63" s="20">
        <v>-70842</v>
      </c>
      <c r="AG63" s="20">
        <v>31601</v>
      </c>
    </row>
    <row r="64" spans="2:33" x14ac:dyDescent="0.35">
      <c r="B64" s="68" t="s">
        <v>91</v>
      </c>
      <c r="C64" s="45">
        <v>-14082</v>
      </c>
      <c r="D64" s="24">
        <v>-98155</v>
      </c>
      <c r="E64" s="24">
        <v>43238</v>
      </c>
      <c r="F64" s="24">
        <f>F31+F48+F63</f>
        <v>11392</v>
      </c>
      <c r="G64" s="24">
        <v>35795</v>
      </c>
      <c r="H64" s="24">
        <v>-51408.502688707704</v>
      </c>
      <c r="I64" s="24">
        <v>-16813</v>
      </c>
      <c r="J64" s="24">
        <v>34554.502688707704</v>
      </c>
      <c r="K64" s="24">
        <v>142404</v>
      </c>
      <c r="L64" s="24">
        <v>-61256</v>
      </c>
      <c r="M64" s="24">
        <v>-12967</v>
      </c>
      <c r="N64" s="24">
        <v>44215</v>
      </c>
      <c r="O64" s="24">
        <v>-42313</v>
      </c>
      <c r="P64" s="24">
        <v>-56035</v>
      </c>
      <c r="Q64" s="24">
        <v>-100575</v>
      </c>
      <c r="R64" s="24">
        <v>3864</v>
      </c>
      <c r="S64" s="24">
        <v>48790</v>
      </c>
      <c r="T64" s="24">
        <v>70939</v>
      </c>
      <c r="U64" s="24">
        <v>14144</v>
      </c>
      <c r="V64" s="24">
        <v>224461</v>
      </c>
      <c r="W64" s="24">
        <v>-47270</v>
      </c>
      <c r="X64" s="24">
        <v>-49359.314570000046</v>
      </c>
      <c r="Y64" s="24">
        <v>35393.055918024576</v>
      </c>
      <c r="Z64" s="24">
        <v>63725.25865197547</v>
      </c>
      <c r="AA64" s="24">
        <v>-39496.415157773823</v>
      </c>
      <c r="AB64" s="24">
        <v>-247104.37586567894</v>
      </c>
      <c r="AC64" s="24">
        <v>126289.79102345277</v>
      </c>
      <c r="AD64" s="24">
        <v>74965</v>
      </c>
      <c r="AE64" s="24">
        <v>-184862</v>
      </c>
      <c r="AF64" s="24">
        <v>-9507</v>
      </c>
      <c r="AG64" s="24">
        <v>-76119</v>
      </c>
    </row>
    <row r="65" spans="2:33" x14ac:dyDescent="0.35">
      <c r="B65" s="81" t="s">
        <v>271</v>
      </c>
      <c r="C65" s="41">
        <v>964</v>
      </c>
      <c r="D65" s="18">
        <v>-8918</v>
      </c>
      <c r="E65" s="18">
        <v>3187</v>
      </c>
      <c r="F65" s="18">
        <v>-1800</v>
      </c>
      <c r="G65" s="18">
        <v>-2824</v>
      </c>
      <c r="H65" s="18">
        <v>4715</v>
      </c>
      <c r="I65" s="18">
        <v>-10207</v>
      </c>
      <c r="J65" s="18">
        <v>7891</v>
      </c>
      <c r="K65" s="18">
        <v>-11912</v>
      </c>
      <c r="L65" s="18">
        <v>6830</v>
      </c>
      <c r="M65" s="18">
        <v>-762</v>
      </c>
      <c r="N65" s="18">
        <v>3585</v>
      </c>
      <c r="O65" s="18">
        <v>-7663</v>
      </c>
      <c r="P65" s="18">
        <v>5745</v>
      </c>
      <c r="Q65" s="18">
        <v>-10520</v>
      </c>
      <c r="R65" s="18">
        <v>6403</v>
      </c>
      <c r="S65" s="18">
        <v>-2999</v>
      </c>
      <c r="T65" s="18">
        <v>-10651</v>
      </c>
      <c r="U65" s="18">
        <v>13174</v>
      </c>
      <c r="V65" s="18">
        <v>5322</v>
      </c>
      <c r="W65" s="18">
        <v>1764</v>
      </c>
      <c r="X65" s="18">
        <v>-4810</v>
      </c>
      <c r="Y65" s="18">
        <v>9740</v>
      </c>
      <c r="Z65" s="18">
        <v>-3173</v>
      </c>
      <c r="AA65" s="18">
        <v>-1970</v>
      </c>
      <c r="AB65" s="18">
        <v>1207</v>
      </c>
      <c r="AC65" s="18">
        <v>3471</v>
      </c>
      <c r="AD65" s="18">
        <v>975</v>
      </c>
      <c r="AE65" s="18">
        <v>215</v>
      </c>
      <c r="AF65" s="18">
        <v>2149</v>
      </c>
      <c r="AG65" s="18">
        <v>-201</v>
      </c>
    </row>
    <row r="66" spans="2:33" x14ac:dyDescent="0.35">
      <c r="B66" s="68" t="s">
        <v>91</v>
      </c>
      <c r="C66" s="45">
        <v>-13118</v>
      </c>
      <c r="D66" s="24">
        <v>-107073</v>
      </c>
      <c r="E66" s="24">
        <v>46425</v>
      </c>
      <c r="F66" s="24">
        <f>F64+F65</f>
        <v>9592</v>
      </c>
      <c r="G66" s="24">
        <v>32971</v>
      </c>
      <c r="H66" s="24">
        <v>-46693.502688707704</v>
      </c>
      <c r="I66" s="24">
        <v>-27020</v>
      </c>
      <c r="J66" s="24">
        <v>42445.502688707704</v>
      </c>
      <c r="K66" s="24">
        <v>130492</v>
      </c>
      <c r="L66" s="24">
        <v>-54426</v>
      </c>
      <c r="M66" s="24">
        <v>-13729</v>
      </c>
      <c r="N66" s="24">
        <v>47800</v>
      </c>
      <c r="O66" s="24">
        <v>-49976</v>
      </c>
      <c r="P66" s="24">
        <v>-50290</v>
      </c>
      <c r="Q66" s="24">
        <v>-111095</v>
      </c>
      <c r="R66" s="24">
        <v>10267</v>
      </c>
      <c r="S66" s="24">
        <v>45791</v>
      </c>
      <c r="T66" s="24">
        <v>60288</v>
      </c>
      <c r="U66" s="24">
        <v>27318</v>
      </c>
      <c r="V66" s="24">
        <v>229783</v>
      </c>
      <c r="W66" s="24">
        <v>-45506</v>
      </c>
      <c r="X66" s="24">
        <v>-54169.314570000046</v>
      </c>
      <c r="Y66" s="24">
        <v>45133.055918024576</v>
      </c>
      <c r="Z66" s="24">
        <v>60552.093851975646</v>
      </c>
      <c r="AA66" s="24">
        <v>-41466.415157773823</v>
      </c>
      <c r="AB66" s="24">
        <v>-245897.37586567894</v>
      </c>
      <c r="AC66" s="24">
        <v>129760.79102345277</v>
      </c>
      <c r="AD66" s="24">
        <v>75940</v>
      </c>
      <c r="AE66" s="24">
        <v>-184647</v>
      </c>
      <c r="AF66" s="24">
        <v>-7358</v>
      </c>
      <c r="AG66" s="24">
        <v>-76320</v>
      </c>
    </row>
    <row r="67" spans="2:33" ht="29" x14ac:dyDescent="0.35">
      <c r="B67" s="68" t="s">
        <v>124</v>
      </c>
      <c r="C67" s="45">
        <v>-117161</v>
      </c>
      <c r="D67" s="24">
        <v>-224234</v>
      </c>
      <c r="E67" s="24">
        <v>-177809</v>
      </c>
      <c r="F67" s="24">
        <v>-168217</v>
      </c>
      <c r="G67" s="24">
        <v>-135246</v>
      </c>
      <c r="H67" s="24">
        <v>-181939.5026887077</v>
      </c>
      <c r="I67" s="24">
        <v>-208960</v>
      </c>
      <c r="J67" s="24">
        <v>-166514</v>
      </c>
      <c r="K67" s="24">
        <v>-36022</v>
      </c>
      <c r="L67" s="24">
        <v>-90448</v>
      </c>
      <c r="M67" s="116">
        <v>-104177</v>
      </c>
      <c r="N67" s="24">
        <v>-56377</v>
      </c>
      <c r="O67" s="24">
        <v>-106353</v>
      </c>
      <c r="P67" s="24">
        <v>-156643</v>
      </c>
      <c r="Q67" s="24">
        <v>-267738</v>
      </c>
      <c r="R67" s="24">
        <v>-257471</v>
      </c>
      <c r="S67" s="24">
        <v>-211680</v>
      </c>
      <c r="T67" s="24">
        <v>-151392</v>
      </c>
      <c r="U67" s="24">
        <v>-124074</v>
      </c>
      <c r="V67" s="24">
        <v>105709</v>
      </c>
      <c r="W67" s="24">
        <v>60203</v>
      </c>
      <c r="X67" s="24">
        <v>6034</v>
      </c>
      <c r="Y67" s="24">
        <v>51166.777999999991</v>
      </c>
      <c r="Z67" s="24">
        <v>111719</v>
      </c>
      <c r="AA67" s="24">
        <v>70253</v>
      </c>
      <c r="AB67" s="24">
        <v>-175644.7910234523</v>
      </c>
      <c r="AC67" s="24">
        <v>-45884</v>
      </c>
      <c r="AD67" s="24">
        <v>30056</v>
      </c>
      <c r="AE67" s="24">
        <v>-154591</v>
      </c>
      <c r="AF67" s="24">
        <v>-161949</v>
      </c>
      <c r="AG67" s="24">
        <v>-238269</v>
      </c>
    </row>
    <row r="69" spans="2:33" x14ac:dyDescent="0.35">
      <c r="B69" s="53" t="s">
        <v>60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0896-70A7-416E-8E61-4EF788027F53}">
  <sheetPr>
    <tabColor rgb="FFE10000"/>
  </sheetPr>
  <dimension ref="B2:AG27"/>
  <sheetViews>
    <sheetView zoomScaleNormal="100" workbookViewId="0">
      <pane xSplit="2" ySplit="4" topLeftCell="AB5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8" style="4" customWidth="1"/>
    <col min="3" max="5" width="13.1796875" style="4" customWidth="1"/>
    <col min="6" max="6" width="14.1796875" style="4" customWidth="1"/>
    <col min="7" max="9" width="13.1796875" style="4" customWidth="1"/>
    <col min="10" max="10" width="14.1796875" style="4" customWidth="1"/>
    <col min="11" max="33" width="13.1796875" style="4" customWidth="1"/>
    <col min="34" max="16384" width="8.7265625" style="4"/>
  </cols>
  <sheetData>
    <row r="2" spans="2:33" ht="21" customHeight="1" x14ac:dyDescent="0.35">
      <c r="B2" s="114" t="s">
        <v>192</v>
      </c>
      <c r="C2" s="75"/>
      <c r="D2" s="75"/>
      <c r="E2" s="75"/>
      <c r="F2" s="75"/>
      <c r="G2" s="75"/>
      <c r="H2" s="75"/>
      <c r="R2"/>
    </row>
    <row r="3" spans="2:33" ht="21" customHeight="1" x14ac:dyDescent="0.35">
      <c r="B3" s="114"/>
    </row>
    <row r="4" spans="2:33" ht="15" thickBot="1" x14ac:dyDescent="0.4">
      <c r="B4" s="7"/>
      <c r="C4" s="1" t="s">
        <v>191</v>
      </c>
      <c r="D4" s="2" t="s">
        <v>133</v>
      </c>
      <c r="E4" s="2" t="s">
        <v>63</v>
      </c>
      <c r="F4" s="3" t="s">
        <v>64</v>
      </c>
      <c r="G4" s="2" t="s">
        <v>65</v>
      </c>
      <c r="H4" s="2" t="s">
        <v>136</v>
      </c>
      <c r="I4" s="2" t="s">
        <v>138</v>
      </c>
      <c r="J4" s="2" t="s">
        <v>140</v>
      </c>
      <c r="K4" s="2" t="s">
        <v>146</v>
      </c>
      <c r="L4" s="2" t="s">
        <v>147</v>
      </c>
      <c r="M4" s="2" t="s">
        <v>149</v>
      </c>
      <c r="N4" s="2" t="s">
        <v>152</v>
      </c>
      <c r="O4" s="2" t="s">
        <v>158</v>
      </c>
      <c r="P4" s="2" t="s">
        <v>159</v>
      </c>
      <c r="Q4" s="2" t="s">
        <v>161</v>
      </c>
      <c r="R4" s="15" t="s">
        <v>162</v>
      </c>
      <c r="S4" s="15" t="s">
        <v>163</v>
      </c>
      <c r="T4" s="15" t="s">
        <v>166</v>
      </c>
      <c r="U4" s="15" t="s">
        <v>167</v>
      </c>
      <c r="V4" s="15" t="s">
        <v>190</v>
      </c>
      <c r="W4" s="15" t="s">
        <v>193</v>
      </c>
      <c r="X4" s="15" t="s">
        <v>205</v>
      </c>
      <c r="Y4" s="15" t="s">
        <v>214</v>
      </c>
      <c r="Z4" s="15" t="s">
        <v>216</v>
      </c>
      <c r="AA4" s="15" t="s">
        <v>223</v>
      </c>
      <c r="AB4" s="15" t="s">
        <v>230</v>
      </c>
      <c r="AC4" s="15" t="s">
        <v>235</v>
      </c>
      <c r="AD4" s="16" t="s">
        <v>244</v>
      </c>
      <c r="AE4" s="16" t="s">
        <v>260</v>
      </c>
      <c r="AF4" s="16" t="s">
        <v>275</v>
      </c>
      <c r="AG4" s="15" t="s">
        <v>282</v>
      </c>
    </row>
    <row r="5" spans="2:33" x14ac:dyDescent="0.35">
      <c r="B5" s="71" t="s">
        <v>189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2:33" x14ac:dyDescent="0.35">
      <c r="B6" s="4" t="s">
        <v>188</v>
      </c>
      <c r="C6" s="73">
        <v>0.03</v>
      </c>
      <c r="D6" s="73">
        <v>2.9000000000000001E-2</v>
      </c>
      <c r="E6" s="73">
        <v>4.3999999999999997E-2</v>
      </c>
      <c r="F6" s="73">
        <v>0.04</v>
      </c>
      <c r="G6" s="73">
        <v>5.1980391525680902E-2</v>
      </c>
      <c r="H6" s="69">
        <v>4.4456432585684422E-2</v>
      </c>
      <c r="I6" s="69">
        <v>5.5570309545761198E-2</v>
      </c>
      <c r="J6" s="69">
        <v>4.7069620113202079E-2</v>
      </c>
      <c r="K6" s="69">
        <v>2.1999999999999999E-2</v>
      </c>
      <c r="L6" s="69">
        <v>9.1999999999999998E-2</v>
      </c>
      <c r="M6" s="69">
        <v>3.4000000000000002E-2</v>
      </c>
      <c r="N6" s="69">
        <v>7.6127340336778843E-2</v>
      </c>
      <c r="O6" s="69">
        <v>5.8000000000000003E-2</v>
      </c>
      <c r="P6" s="69">
        <v>4.7937739684366126E-2</v>
      </c>
      <c r="Q6" s="69">
        <v>3.3000000000000002E-2</v>
      </c>
      <c r="R6" s="69">
        <v>4.379206193146086E-2</v>
      </c>
      <c r="S6" s="69">
        <v>8.8999999999999996E-2</v>
      </c>
      <c r="T6" s="69">
        <v>5.0999999999999997E-2</v>
      </c>
      <c r="U6" s="69">
        <v>4.6708486632134782E-2</v>
      </c>
      <c r="V6" s="69">
        <v>0.10455741863983681</v>
      </c>
      <c r="W6" s="69">
        <v>7.5999999999999998E-2</v>
      </c>
      <c r="X6" s="69">
        <v>6.2498160670789032E-2</v>
      </c>
      <c r="Y6" s="69">
        <v>4.6106180142179799E-2</v>
      </c>
      <c r="Z6" s="69">
        <v>3.9E-2</v>
      </c>
      <c r="AA6" s="69">
        <v>5.8999999999999997E-2</v>
      </c>
      <c r="AB6" s="69">
        <v>6.4124894049197634E-2</v>
      </c>
      <c r="AC6" s="69">
        <v>4.6812723139450639E-2</v>
      </c>
      <c r="AD6" s="69">
        <v>7.8518901812965794E-2</v>
      </c>
      <c r="AE6" s="69">
        <v>5.0999999999999997E-2</v>
      </c>
      <c r="AF6" s="69">
        <v>6.6735785515986773E-2</v>
      </c>
      <c r="AG6" s="69">
        <v>4.7565522189366612E-2</v>
      </c>
    </row>
    <row r="7" spans="2:33" x14ac:dyDescent="0.35">
      <c r="B7" s="4" t="s">
        <v>187</v>
      </c>
      <c r="C7" s="74">
        <v>-6.0000000000000001E-3</v>
      </c>
      <c r="D7" s="74">
        <v>-7.0000000000000001E-3</v>
      </c>
      <c r="E7" s="73">
        <v>8.9999999999999993E-3</v>
      </c>
      <c r="F7" s="73">
        <v>4.0000000000000001E-3</v>
      </c>
      <c r="G7" s="73">
        <v>2.117889973649963E-2</v>
      </c>
      <c r="H7" s="69">
        <v>8.3518516413516233E-3</v>
      </c>
      <c r="I7" s="69">
        <v>2.3351294444633824E-2</v>
      </c>
      <c r="J7" s="69">
        <v>9.5295835539754171E-3</v>
      </c>
      <c r="K7" s="69">
        <v>-1.2999999999999999E-2</v>
      </c>
      <c r="L7" s="69">
        <v>2.4E-2</v>
      </c>
      <c r="M7" s="69">
        <v>2E-3</v>
      </c>
      <c r="N7" s="69">
        <v>2.7512732989825654E-2</v>
      </c>
      <c r="O7" s="69">
        <v>2.4082856216978671E-2</v>
      </c>
      <c r="P7" s="69">
        <v>1.3124626944940057E-2</v>
      </c>
      <c r="Q7" s="69">
        <v>3.0089239837932415E-3</v>
      </c>
      <c r="R7" s="69">
        <v>1.0338964836256133E-2</v>
      </c>
      <c r="S7" s="69">
        <v>6.0439526325266946E-2</v>
      </c>
      <c r="T7" s="69">
        <v>1.651695223371305E-2</v>
      </c>
      <c r="U7" s="69">
        <v>1.3553103181710983E-2</v>
      </c>
      <c r="V7" s="69">
        <v>5.8132761582570365E-2</v>
      </c>
      <c r="W7" s="69">
        <v>3.1864844216324788E-2</v>
      </c>
      <c r="X7" s="69">
        <v>1.3453821916997694E-2</v>
      </c>
      <c r="Y7" s="69">
        <v>-7.5993179210447235E-3</v>
      </c>
      <c r="Z7" s="69">
        <v>0.14971732401421686</v>
      </c>
      <c r="AA7" s="69">
        <v>1.3586707303619444E-2</v>
      </c>
      <c r="AB7" s="69">
        <v>1.6699255197161072E-2</v>
      </c>
      <c r="AC7" s="69">
        <v>2.9454028419866284E-2</v>
      </c>
      <c r="AD7" s="69">
        <v>6.8482424454041077E-3</v>
      </c>
      <c r="AE7" s="69">
        <v>1E-3</v>
      </c>
      <c r="AF7" s="69">
        <v>9.9428323437214007E-3</v>
      </c>
      <c r="AG7" s="69">
        <v>9.7788606188288201E-3</v>
      </c>
    </row>
    <row r="8" spans="2:33" x14ac:dyDescent="0.35">
      <c r="B8" s="4" t="s">
        <v>186</v>
      </c>
      <c r="C8" s="73">
        <v>1E-3</v>
      </c>
      <c r="D8" s="74">
        <v>-5.0000000000000001E-3</v>
      </c>
      <c r="E8" s="69">
        <v>1.7000000000000001E-2</v>
      </c>
      <c r="F8" s="69">
        <v>6.0000000000000001E-3</v>
      </c>
      <c r="G8" s="73">
        <v>2.6274159948863455E-2</v>
      </c>
      <c r="H8" s="69">
        <v>1.4823227879533154E-2</v>
      </c>
      <c r="I8" s="69">
        <v>2.7238156091226696E-2</v>
      </c>
      <c r="J8" s="69">
        <v>1.3623363322484558E-2</v>
      </c>
      <c r="K8" s="69">
        <v>-8.0000000000000002E-3</v>
      </c>
      <c r="L8" s="69">
        <v>2.7E-2</v>
      </c>
      <c r="M8" s="69">
        <v>3.0000000000000001E-3</v>
      </c>
      <c r="N8" s="69">
        <v>3.0158581027423446E-2</v>
      </c>
      <c r="O8" s="69">
        <v>2.696653062835223E-2</v>
      </c>
      <c r="P8" s="69">
        <v>1.6075307974015192E-2</v>
      </c>
      <c r="Q8" s="69">
        <v>5.6084794277672075E-3</v>
      </c>
      <c r="R8" s="69">
        <v>1.2390769852994522E-2</v>
      </c>
      <c r="S8" s="69">
        <v>6.3066282673858373E-2</v>
      </c>
      <c r="T8" s="69">
        <v>1.8843950003709864E-2</v>
      </c>
      <c r="U8" s="69">
        <v>1.5795050610969398E-2</v>
      </c>
      <c r="V8" s="69">
        <v>6.2181926332765203E-2</v>
      </c>
      <c r="W8" s="69">
        <v>3.5016030984948342E-2</v>
      </c>
      <c r="X8" s="69">
        <v>2.5464370605552095E-2</v>
      </c>
      <c r="Y8" s="69">
        <v>3.4413307423479984E-3</v>
      </c>
      <c r="Z8" s="69">
        <v>0.15222005713014661</v>
      </c>
      <c r="AA8" s="69">
        <v>2.4430519981976536E-2</v>
      </c>
      <c r="AB8" s="69">
        <v>2.6516713590948385E-2</v>
      </c>
      <c r="AC8" s="69">
        <v>1.1547687450784386E-2</v>
      </c>
      <c r="AD8" s="69">
        <v>4.1079840301279785E-2</v>
      </c>
      <c r="AE8" s="69">
        <v>1.2E-2</v>
      </c>
      <c r="AF8" s="69">
        <v>1.9912199762686798E-2</v>
      </c>
      <c r="AG8" s="69">
        <v>2.0142999850442104E-2</v>
      </c>
    </row>
    <row r="9" spans="2:33" x14ac:dyDescent="0.35">
      <c r="B9" s="4" t="s">
        <v>185</v>
      </c>
      <c r="C9" s="73">
        <v>7.0000000000000001E-3</v>
      </c>
      <c r="D9" s="74">
        <v>0</v>
      </c>
      <c r="E9" s="69">
        <v>0.01</v>
      </c>
      <c r="F9" s="69">
        <v>1.9E-2</v>
      </c>
      <c r="G9" s="73">
        <v>1.2742749141209526E-2</v>
      </c>
      <c r="H9" s="69">
        <v>1.6548635729767971E-2</v>
      </c>
      <c r="I9" s="69">
        <v>1.4516076608354493E-2</v>
      </c>
      <c r="J9" s="69">
        <v>1.3502409658461599E-2</v>
      </c>
      <c r="K9" s="69">
        <v>2.7E-2</v>
      </c>
      <c r="L9" s="69">
        <v>1.6E-2</v>
      </c>
      <c r="M9" s="69">
        <v>8.0000000000000002E-3</v>
      </c>
      <c r="N9" s="69">
        <v>2.1999999999999999E-2</v>
      </c>
      <c r="O9" s="69">
        <v>1.7927824576875136E-2</v>
      </c>
      <c r="P9" s="69">
        <v>1.0237792748761795E-2</v>
      </c>
      <c r="Q9" s="69">
        <v>6.047336120358268E-3</v>
      </c>
      <c r="R9" s="69">
        <v>4.6410722767702434E-3</v>
      </c>
      <c r="S9" s="69">
        <v>3.6493050721807065E-2</v>
      </c>
      <c r="T9" s="69">
        <v>2.0688847278774326E-2</v>
      </c>
      <c r="U9" s="69">
        <v>3.1877128395335318E-2</v>
      </c>
      <c r="V9" s="69">
        <v>6.3637856117984365E-2</v>
      </c>
      <c r="W9" s="69">
        <v>3.2044064416942977E-2</v>
      </c>
      <c r="X9" s="69">
        <v>1.917740120362612E-2</v>
      </c>
      <c r="Y9" s="69">
        <v>8.6065539432577751E-3</v>
      </c>
      <c r="Z9" s="69">
        <v>1.5398818228095889E-2</v>
      </c>
      <c r="AA9" s="69">
        <v>1.5774965342066825E-2</v>
      </c>
      <c r="AB9" s="69">
        <v>2.3135549045374119E-2</v>
      </c>
      <c r="AC9" s="69">
        <v>2.8840301552326746E-2</v>
      </c>
      <c r="AD9" s="69">
        <v>1.8871583076234707E-2</v>
      </c>
      <c r="AE9" s="69">
        <v>1.4E-2</v>
      </c>
      <c r="AF9" s="69">
        <v>2.9683113039275299E-2</v>
      </c>
      <c r="AG9" s="69">
        <v>2.3651308669710654E-2</v>
      </c>
    </row>
    <row r="10" spans="2:33" x14ac:dyDescent="0.35">
      <c r="B10" s="4" t="s">
        <v>184</v>
      </c>
      <c r="C10" s="74">
        <v>-3.0000000000000001E-3</v>
      </c>
      <c r="D10" s="74">
        <v>-0.01</v>
      </c>
      <c r="E10" s="69">
        <v>6.0000000000000001E-3</v>
      </c>
      <c r="F10" s="69">
        <v>2E-3</v>
      </c>
      <c r="G10" s="73">
        <v>1.8779574812491664E-2</v>
      </c>
      <c r="H10" s="69">
        <v>7.9232281845940389E-3</v>
      </c>
      <c r="I10" s="69">
        <v>1.8880174785897583E-2</v>
      </c>
      <c r="J10" s="69">
        <v>9.0228030123096058E-3</v>
      </c>
      <c r="K10" s="69">
        <v>-8.9999999999999993E-3</v>
      </c>
      <c r="L10" s="69">
        <v>1.9E-2</v>
      </c>
      <c r="M10" s="69">
        <v>1E-3</v>
      </c>
      <c r="N10" s="69">
        <v>2.0777477201865766E-2</v>
      </c>
      <c r="O10" s="69">
        <v>1.9011587029644637E-2</v>
      </c>
      <c r="P10" s="69">
        <v>9.9517140569802438E-3</v>
      </c>
      <c r="Q10" s="69">
        <v>1.9941990486426614E-3</v>
      </c>
      <c r="R10" s="69">
        <v>8.6265314177236888E-3</v>
      </c>
      <c r="S10" s="69">
        <v>4.9443431302349537E-2</v>
      </c>
      <c r="T10" s="69">
        <v>1.252431395466588E-2</v>
      </c>
      <c r="U10" s="69">
        <v>1.0844265386328152E-2</v>
      </c>
      <c r="V10" s="69">
        <v>4.7174904989398948E-2</v>
      </c>
      <c r="W10" s="69">
        <v>2.5056199373857047E-2</v>
      </c>
      <c r="X10" s="69">
        <v>9.8851360205249005E-3</v>
      </c>
      <c r="Y10" s="69">
        <v>-6.1220286317069739E-3</v>
      </c>
      <c r="Z10" s="69">
        <v>0.1306825798654655</v>
      </c>
      <c r="AA10" s="69">
        <v>5.5662624459528968E-3</v>
      </c>
      <c r="AB10" s="69">
        <v>1.1124873435482772E-2</v>
      </c>
      <c r="AC10" s="69">
        <v>9.5764596039252976E-3</v>
      </c>
      <c r="AD10" s="69">
        <v>1.239987094890903E-2</v>
      </c>
      <c r="AE10" s="69">
        <v>-3.0000000000000001E-3</v>
      </c>
      <c r="AF10" s="69">
        <v>-5.0790437485534407E-3</v>
      </c>
      <c r="AG10" s="69">
        <v>4.6141579248043128E-3</v>
      </c>
    </row>
    <row r="11" spans="2:33" x14ac:dyDescent="0.35">
      <c r="B11" s="4" t="s">
        <v>183</v>
      </c>
      <c r="C11" s="73">
        <v>-8.9999999999999993E-3</v>
      </c>
      <c r="D11" s="69">
        <v>-3.6999999999999998E-2</v>
      </c>
      <c r="E11" s="69">
        <v>5.1999999999999998E-2</v>
      </c>
      <c r="F11" s="69">
        <v>8.9999999999999993E-3</v>
      </c>
      <c r="G11" s="73">
        <v>7.794159748067564E-2</v>
      </c>
      <c r="H11" s="69">
        <v>3.6703119674225987E-2</v>
      </c>
      <c r="I11" s="69">
        <v>9.8614935508581608E-2</v>
      </c>
      <c r="J11" s="69">
        <v>4.7730405611170326E-2</v>
      </c>
      <c r="K11" s="69">
        <v>-4.4999999999999998E-2</v>
      </c>
      <c r="L11" s="69">
        <v>7.7716367290541391E-2</v>
      </c>
      <c r="M11" s="69">
        <v>4.0000000000000001E-3</v>
      </c>
      <c r="N11" s="69">
        <v>9.7321734159266746E-2</v>
      </c>
      <c r="O11" s="69">
        <v>0.295139314573929</v>
      </c>
      <c r="P11" s="69">
        <v>0.27514654793040055</v>
      </c>
      <c r="Q11" s="69">
        <v>0.27389127628956533</v>
      </c>
      <c r="R11" s="69">
        <v>0.2555676144793273</v>
      </c>
      <c r="S11" s="69">
        <v>0.48374547107648674</v>
      </c>
      <c r="T11" s="93">
        <v>0.51039969245906547</v>
      </c>
      <c r="U11" s="93">
        <v>0.54297477981470377</v>
      </c>
      <c r="V11" s="93">
        <v>0.75292976446829296</v>
      </c>
      <c r="W11" s="93">
        <v>0.57935929800488162</v>
      </c>
      <c r="X11" s="93">
        <v>0.51119674477532429</v>
      </c>
      <c r="Y11" s="93">
        <v>0.39073392104109889</v>
      </c>
      <c r="Z11" s="93">
        <v>0.61709795205758911</v>
      </c>
      <c r="AA11" s="93">
        <v>0.48663484145977565</v>
      </c>
      <c r="AB11" s="93">
        <v>0.4579310299122139</v>
      </c>
      <c r="AC11" s="93">
        <v>0.47917136344876177</v>
      </c>
      <c r="AD11" s="93">
        <v>0.12510466187462074</v>
      </c>
      <c r="AE11" s="93">
        <v>0.1</v>
      </c>
      <c r="AF11" s="93">
        <v>4.9156137437656164E-2</v>
      </c>
      <c r="AG11" s="93">
        <v>3.3619353733600199E-2</v>
      </c>
    </row>
    <row r="12" spans="2:33" x14ac:dyDescent="0.35">
      <c r="B12" s="4" t="s">
        <v>182</v>
      </c>
      <c r="C12" s="73">
        <v>-3.0000000000000001E-3</v>
      </c>
      <c r="D12" s="69">
        <v>-1.2E-2</v>
      </c>
      <c r="E12" s="69">
        <v>1.4999999999999999E-2</v>
      </c>
      <c r="F12" s="69">
        <v>3.0000000000000001E-3</v>
      </c>
      <c r="G12" s="73">
        <v>2.5174922171192552E-2</v>
      </c>
      <c r="H12" s="69">
        <v>1.179530347006516E-2</v>
      </c>
      <c r="I12" s="69">
        <v>2.9632468306472586E-2</v>
      </c>
      <c r="J12" s="69">
        <v>1.7140648317544648E-2</v>
      </c>
      <c r="K12" s="69">
        <v>-1.4E-2</v>
      </c>
      <c r="L12" s="69">
        <v>2.5945034714990416E-2</v>
      </c>
      <c r="M12" s="69">
        <v>1E-3</v>
      </c>
      <c r="N12" s="69">
        <v>3.2740546730184034E-2</v>
      </c>
      <c r="O12" s="69">
        <v>9.3406250187751838E-2</v>
      </c>
      <c r="P12" s="69">
        <v>8.3311866462211837E-2</v>
      </c>
      <c r="Q12" s="69">
        <v>7.6499980192394568E-2</v>
      </c>
      <c r="R12" s="69">
        <v>6.8497292568698992E-2</v>
      </c>
      <c r="S12" s="69">
        <v>0.1166449748376106</v>
      </c>
      <c r="T12" s="69">
        <v>0.11811241506082341</v>
      </c>
      <c r="U12" s="93">
        <v>0.13235307278560351</v>
      </c>
      <c r="V12" s="93">
        <v>0.21028995078881527</v>
      </c>
      <c r="W12" s="93">
        <v>0.17792295825085239</v>
      </c>
      <c r="X12" s="93">
        <v>0.16655847089062426</v>
      </c>
      <c r="Y12" s="93">
        <v>0.12791302231277707</v>
      </c>
      <c r="Z12" s="93">
        <v>0.20592823535353769</v>
      </c>
      <c r="AA12" s="93">
        <v>0.15747493663048542</v>
      </c>
      <c r="AB12" s="93">
        <v>0.14223871958618081</v>
      </c>
      <c r="AC12" s="93">
        <v>0.15002723070804511</v>
      </c>
      <c r="AD12" s="93">
        <v>4.1338677541347228E-2</v>
      </c>
      <c r="AE12" s="93">
        <v>3.3000000000000002E-2</v>
      </c>
      <c r="AF12" s="93">
        <v>1.5887367138620285E-2</v>
      </c>
      <c r="AG12" s="93">
        <v>1.064183423072371E-2</v>
      </c>
    </row>
    <row r="13" spans="2:33" x14ac:dyDescent="0.35">
      <c r="B13" s="71" t="s">
        <v>181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spans="2:33" x14ac:dyDescent="0.35">
      <c r="B14" s="4" t="s">
        <v>180</v>
      </c>
      <c r="C14" s="72">
        <v>36</v>
      </c>
      <c r="D14" s="72">
        <v>31.861486373235895</v>
      </c>
      <c r="E14" s="72">
        <v>27</v>
      </c>
      <c r="F14" s="72">
        <v>22</v>
      </c>
      <c r="G14" s="72">
        <v>29</v>
      </c>
      <c r="H14" s="72">
        <v>27.374253477381444</v>
      </c>
      <c r="I14" s="72">
        <v>24</v>
      </c>
      <c r="J14" s="72">
        <v>21.139179035425041</v>
      </c>
      <c r="K14" s="72">
        <v>18</v>
      </c>
      <c r="L14" s="72">
        <v>28</v>
      </c>
      <c r="M14" s="72">
        <v>18</v>
      </c>
      <c r="N14" s="72">
        <v>24.041033028287593</v>
      </c>
      <c r="O14" s="72">
        <v>29.112172247653202</v>
      </c>
      <c r="P14" s="72">
        <v>24.226532676633663</v>
      </c>
      <c r="Q14" s="72">
        <v>27.19326372775943</v>
      </c>
      <c r="R14" s="72">
        <v>15.847047511221682</v>
      </c>
      <c r="S14" s="72">
        <v>33.816476080384625</v>
      </c>
      <c r="T14" s="72">
        <v>19.263255429473912</v>
      </c>
      <c r="U14" s="72">
        <v>23.853041079897391</v>
      </c>
      <c r="V14" s="72">
        <v>17.875657826357902</v>
      </c>
      <c r="W14" s="72">
        <v>21.27238321967523</v>
      </c>
      <c r="X14" s="72">
        <v>23.916858912065042</v>
      </c>
      <c r="Y14" s="72">
        <v>23.983648808330749</v>
      </c>
      <c r="Z14" s="72">
        <v>25.004769226641827</v>
      </c>
      <c r="AA14" s="72">
        <v>28.950582372902083</v>
      </c>
      <c r="AB14" s="72">
        <v>22.268917608521829</v>
      </c>
      <c r="AC14" s="72">
        <v>21.747873388218224</v>
      </c>
      <c r="AD14" s="72">
        <v>17.730255372021301</v>
      </c>
      <c r="AE14" s="72">
        <v>23.6</v>
      </c>
      <c r="AF14" s="72">
        <v>22.15386611936427</v>
      </c>
      <c r="AG14" s="72">
        <v>23.301355451095844</v>
      </c>
    </row>
    <row r="15" spans="2:33" x14ac:dyDescent="0.35">
      <c r="B15" s="4" t="s">
        <v>179</v>
      </c>
      <c r="C15" s="72">
        <v>25</v>
      </c>
      <c r="D15" s="72">
        <v>20.322601636276517</v>
      </c>
      <c r="E15" s="72">
        <v>17</v>
      </c>
      <c r="F15" s="72">
        <v>14</v>
      </c>
      <c r="G15" s="72">
        <v>19</v>
      </c>
      <c r="H15" s="72">
        <v>18.962585197043627</v>
      </c>
      <c r="I15" s="72">
        <v>20</v>
      </c>
      <c r="J15" s="72">
        <v>13.920220359413815</v>
      </c>
      <c r="K15" s="72">
        <v>17</v>
      </c>
      <c r="L15" s="72">
        <v>25</v>
      </c>
      <c r="M15" s="72">
        <v>17</v>
      </c>
      <c r="N15" s="72">
        <v>3.3852609670728855</v>
      </c>
      <c r="O15" s="72">
        <v>24</v>
      </c>
      <c r="P15" s="72">
        <v>23.543819457561682</v>
      </c>
      <c r="Q15" s="72">
        <v>22</v>
      </c>
      <c r="R15" s="72">
        <v>12.716307496080567</v>
      </c>
      <c r="S15" s="72">
        <v>32</v>
      </c>
      <c r="T15" s="72">
        <v>26</v>
      </c>
      <c r="U15" s="72">
        <v>16.254213586979603</v>
      </c>
      <c r="V15" s="72">
        <v>14.815345500574498</v>
      </c>
      <c r="W15" s="72">
        <v>18</v>
      </c>
      <c r="X15" s="72">
        <v>20.140213421047008</v>
      </c>
      <c r="Y15" s="72">
        <v>20.881669054265753</v>
      </c>
      <c r="Z15" s="72">
        <v>17.43373298390453</v>
      </c>
      <c r="AA15" s="72">
        <v>14.188625253039463</v>
      </c>
      <c r="AB15" s="72">
        <v>12.292349004175126</v>
      </c>
      <c r="AC15" s="72">
        <v>12.220555773210588</v>
      </c>
      <c r="AD15" s="72">
        <v>12.517731760037204</v>
      </c>
      <c r="AE15" s="72">
        <v>17.2</v>
      </c>
      <c r="AF15" s="72">
        <v>19.003851437576582</v>
      </c>
      <c r="AG15" s="72">
        <v>18.900179547712007</v>
      </c>
    </row>
    <row r="16" spans="2:33" x14ac:dyDescent="0.35">
      <c r="B16" s="4" t="s">
        <v>178</v>
      </c>
      <c r="C16" s="72">
        <v>29</v>
      </c>
      <c r="D16" s="72">
        <v>33.826674580529136</v>
      </c>
      <c r="E16" s="72">
        <v>26</v>
      </c>
      <c r="F16" s="72">
        <v>17</v>
      </c>
      <c r="G16" s="72">
        <v>21</v>
      </c>
      <c r="H16" s="72">
        <v>23.79027387674109</v>
      </c>
      <c r="I16" s="72">
        <v>23</v>
      </c>
      <c r="J16" s="72">
        <v>16.484315551977463</v>
      </c>
      <c r="K16" s="72">
        <v>9</v>
      </c>
      <c r="L16" s="72">
        <v>18.016252911054959</v>
      </c>
      <c r="M16" s="72">
        <v>12</v>
      </c>
      <c r="N16" s="72">
        <v>12.046496390278685</v>
      </c>
      <c r="O16" s="72">
        <v>13.665388794911891</v>
      </c>
      <c r="P16" s="72">
        <v>19.117850458320131</v>
      </c>
      <c r="Q16" s="72">
        <v>15.936683844132876</v>
      </c>
      <c r="R16" s="72">
        <v>10.0402769261215</v>
      </c>
      <c r="S16" s="72">
        <v>28.001200928329332</v>
      </c>
      <c r="T16" s="72">
        <v>22.09587093398715</v>
      </c>
      <c r="U16" s="72">
        <v>4.0895274826568784</v>
      </c>
      <c r="V16" s="72">
        <v>6.308241725439709</v>
      </c>
      <c r="W16" s="72">
        <v>11.897651605646908</v>
      </c>
      <c r="X16" s="72">
        <v>12.705720646861492</v>
      </c>
      <c r="Y16" s="72">
        <v>14.372871359231182</v>
      </c>
      <c r="Z16" s="72">
        <v>11.382619330131124</v>
      </c>
      <c r="AA16" s="72">
        <v>12.646782826678432</v>
      </c>
      <c r="AB16" s="72">
        <v>21.826791727118724</v>
      </c>
      <c r="AC16" s="72">
        <v>15.943885601649614</v>
      </c>
      <c r="AD16" s="72">
        <v>14.318699384970442</v>
      </c>
      <c r="AE16" s="72">
        <v>17.3</v>
      </c>
      <c r="AF16" s="72">
        <v>17.920969207784619</v>
      </c>
      <c r="AG16" s="72">
        <v>20.321032496774976</v>
      </c>
    </row>
    <row r="17" spans="2:33" x14ac:dyDescent="0.35">
      <c r="B17" s="71" t="s">
        <v>177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2:33" x14ac:dyDescent="0.35">
      <c r="B18" s="4" t="s">
        <v>176</v>
      </c>
      <c r="C18" s="4">
        <v>1.4</v>
      </c>
      <c r="D18" s="72">
        <v>1.2781907662475893</v>
      </c>
      <c r="E18" s="4">
        <v>1.3</v>
      </c>
      <c r="F18" s="4">
        <v>1.3</v>
      </c>
      <c r="G18" s="72">
        <v>1.4079257884972172</v>
      </c>
      <c r="H18" s="72">
        <v>1.3428649726854514</v>
      </c>
      <c r="I18" s="72">
        <v>1.3259912055296237</v>
      </c>
      <c r="J18" s="72">
        <v>1.4468780156545982</v>
      </c>
      <c r="K18" s="72">
        <v>1.2</v>
      </c>
      <c r="L18" s="72">
        <v>1.2771694774711249</v>
      </c>
      <c r="M18" s="72">
        <v>1.2</v>
      </c>
      <c r="N18" s="72">
        <v>1.3600083940275223</v>
      </c>
      <c r="O18" s="72">
        <v>1.3137121321563172</v>
      </c>
      <c r="P18" s="72">
        <v>1.260223902973749</v>
      </c>
      <c r="Q18" s="72">
        <v>1.2138393353936179</v>
      </c>
      <c r="R18" s="72">
        <v>1.283423353081564</v>
      </c>
      <c r="S18" s="72">
        <v>1.2157880217326307</v>
      </c>
      <c r="T18" s="72">
        <v>1.2488487691177361</v>
      </c>
      <c r="U18" s="72">
        <v>1.3958782181371021</v>
      </c>
      <c r="V18" s="72">
        <v>1.6143507179628092</v>
      </c>
      <c r="W18" s="72">
        <v>1.6575209941346392</v>
      </c>
      <c r="X18" s="72">
        <v>1.4542116471427395</v>
      </c>
      <c r="Y18" s="72">
        <v>1.3372029273611319</v>
      </c>
      <c r="Z18" s="72">
        <v>1.3774991340499469</v>
      </c>
      <c r="AA18" s="72">
        <v>1.3518337959015849</v>
      </c>
      <c r="AB18" s="72">
        <v>1.308459241515656</v>
      </c>
      <c r="AC18" s="72">
        <v>1.2999434371390013</v>
      </c>
      <c r="AD18" s="72">
        <v>1.3632149472447139</v>
      </c>
      <c r="AE18" s="72">
        <v>1.17</v>
      </c>
      <c r="AF18" s="72">
        <v>1.1175231492686344</v>
      </c>
      <c r="AG18" s="72">
        <v>1.1087041796625636</v>
      </c>
    </row>
    <row r="19" spans="2:33" x14ac:dyDescent="0.35">
      <c r="B19" s="4" t="s">
        <v>175</v>
      </c>
      <c r="C19" s="4">
        <v>0.8</v>
      </c>
      <c r="D19" s="72">
        <v>0.67558988734442671</v>
      </c>
      <c r="E19" s="4">
        <v>0.7</v>
      </c>
      <c r="F19" s="4">
        <v>0.8</v>
      </c>
      <c r="G19" s="72">
        <v>0.89787755102040812</v>
      </c>
      <c r="H19" s="72">
        <v>0.78540333884416336</v>
      </c>
      <c r="I19" s="72">
        <v>0.72963400236127507</v>
      </c>
      <c r="J19" s="72">
        <v>0.87678854378879401</v>
      </c>
      <c r="K19" s="72">
        <v>1</v>
      </c>
      <c r="L19" s="72">
        <v>0.8414697580074737</v>
      </c>
      <c r="M19" s="72">
        <v>0.79</v>
      </c>
      <c r="N19" s="72">
        <v>1.0066643491237144</v>
      </c>
      <c r="O19" s="72">
        <v>0.97106608165409736</v>
      </c>
      <c r="P19" s="72">
        <v>0.80217788316948602</v>
      </c>
      <c r="Q19" s="72">
        <v>0.83364194101122879</v>
      </c>
      <c r="R19" s="72">
        <v>0.88346184166173303</v>
      </c>
      <c r="S19" s="72">
        <v>0.76534966854278952</v>
      </c>
      <c r="T19" s="72">
        <v>0.69826733275862818</v>
      </c>
      <c r="U19" s="72">
        <v>1.2319338247941882</v>
      </c>
      <c r="V19" s="72">
        <v>1.3169934960317471</v>
      </c>
      <c r="W19" s="72">
        <v>1.2041210553456958</v>
      </c>
      <c r="X19" s="72">
        <v>1.0635133466845903</v>
      </c>
      <c r="Y19" s="72">
        <v>0.97148485156174325</v>
      </c>
      <c r="Z19" s="72">
        <v>1.0638887760193221</v>
      </c>
      <c r="AA19" s="72">
        <v>1.0322066924253692</v>
      </c>
      <c r="AB19" s="72">
        <v>0.78941367528065842</v>
      </c>
      <c r="AC19" s="72">
        <v>0.86413533085278882</v>
      </c>
      <c r="AD19" s="72">
        <v>0.90524963058533026</v>
      </c>
      <c r="AE19" s="72">
        <v>0.7</v>
      </c>
      <c r="AF19" s="72">
        <v>0.69492929644354284</v>
      </c>
      <c r="AG19" s="72">
        <v>0.68740785224741074</v>
      </c>
    </row>
    <row r="20" spans="2:33" x14ac:dyDescent="0.35">
      <c r="B20" s="4" t="s">
        <v>174</v>
      </c>
      <c r="C20" s="4">
        <v>0.1</v>
      </c>
      <c r="D20" s="72">
        <v>8.8678589118040704E-2</v>
      </c>
      <c r="E20" s="4">
        <v>0.1</v>
      </c>
      <c r="F20" s="4">
        <v>0.1</v>
      </c>
      <c r="G20" s="72">
        <v>0.13442671614100185</v>
      </c>
      <c r="H20" s="72">
        <v>0.11861387650948821</v>
      </c>
      <c r="I20" s="72">
        <v>6.9778237523804645E-2</v>
      </c>
      <c r="J20" s="72">
        <v>9.2536068718205314E-2</v>
      </c>
      <c r="K20" s="72">
        <v>0.4</v>
      </c>
      <c r="L20" s="72">
        <v>0.14904989803624555</v>
      </c>
      <c r="M20" s="72">
        <v>0.12</v>
      </c>
      <c r="N20" s="72">
        <v>0.24601919603869732</v>
      </c>
      <c r="O20" s="72">
        <v>0.15786703386600237</v>
      </c>
      <c r="P20" s="72">
        <v>0.19068098365188851</v>
      </c>
      <c r="Q20" s="72">
        <v>6.9149197543817931E-2</v>
      </c>
      <c r="R20" s="72">
        <v>9.7270533732773973E-2</v>
      </c>
      <c r="S20" s="72">
        <v>0.12414417865701298</v>
      </c>
      <c r="T20" s="72">
        <v>0.17513004211660438</v>
      </c>
      <c r="U20" s="72">
        <v>0.21017399542238954</v>
      </c>
      <c r="V20" s="72">
        <v>0.3612826854211833</v>
      </c>
      <c r="W20" s="72">
        <v>0.30421999924534315</v>
      </c>
      <c r="X20" s="72">
        <v>0.25338553811966752</v>
      </c>
      <c r="Y20" s="72">
        <v>0.30524533496504636</v>
      </c>
      <c r="Z20" s="72">
        <v>0.33624403979084982</v>
      </c>
      <c r="AA20" s="72">
        <v>0.24324665469431192</v>
      </c>
      <c r="AB20" s="72">
        <v>0.19440902603049542</v>
      </c>
      <c r="AC20" s="72">
        <v>0.22613040209266586</v>
      </c>
      <c r="AD20" s="72">
        <v>0.29295727466628912</v>
      </c>
      <c r="AE20" s="72">
        <v>0.1</v>
      </c>
      <c r="AF20" s="72">
        <v>0.10727756130139141</v>
      </c>
      <c r="AG20" s="72">
        <v>0.13718945212752698</v>
      </c>
    </row>
    <row r="21" spans="2:33" x14ac:dyDescent="0.35">
      <c r="B21" s="71" t="s">
        <v>173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</row>
    <row r="22" spans="2:33" x14ac:dyDescent="0.35">
      <c r="B22" s="4" t="s">
        <v>259</v>
      </c>
      <c r="C22" s="69">
        <v>0.66500000000000004</v>
      </c>
      <c r="D22" s="69">
        <v>0.73017792439878471</v>
      </c>
      <c r="E22" s="69">
        <v>0.71599999999999997</v>
      </c>
      <c r="F22" s="69">
        <v>0.68</v>
      </c>
      <c r="G22" s="69">
        <v>0.67700274327281695</v>
      </c>
      <c r="H22" s="69">
        <v>0.67862940331068999</v>
      </c>
      <c r="I22" s="69">
        <v>0.69951338350878978</v>
      </c>
      <c r="J22" s="69">
        <v>0.64088617940566528</v>
      </c>
      <c r="K22" s="69">
        <v>0.69</v>
      </c>
      <c r="L22" s="69">
        <v>0.6661573923290145</v>
      </c>
      <c r="M22" s="69">
        <v>0.65700000000000003</v>
      </c>
      <c r="N22" s="69">
        <v>0.66358442938753814</v>
      </c>
      <c r="O22" s="69">
        <v>0.72259624988922844</v>
      </c>
      <c r="P22" s="69">
        <v>0.74075649889330797</v>
      </c>
      <c r="Q22" s="69">
        <v>0.7700322398062629</v>
      </c>
      <c r="R22" s="69">
        <v>0.73533827867504575</v>
      </c>
      <c r="S22" s="69">
        <v>0.79346548993632082</v>
      </c>
      <c r="T22" s="69">
        <v>0.7767769607280125</v>
      </c>
      <c r="U22" s="69">
        <v>0.68708588710849372</v>
      </c>
      <c r="V22" s="69">
        <v>0.57737139505661839</v>
      </c>
      <c r="W22" s="69">
        <v>0.59178348200740338</v>
      </c>
      <c r="X22" s="69">
        <v>0.70551067853964533</v>
      </c>
      <c r="Y22" s="69">
        <v>0.74992120265604911</v>
      </c>
      <c r="Z22" s="69">
        <v>0.65642582507463776</v>
      </c>
      <c r="AA22" s="69">
        <v>0.66250791212660387</v>
      </c>
      <c r="AB22" s="69">
        <v>0.68560570819489752</v>
      </c>
      <c r="AC22" s="69">
        <v>0.68891826635919695</v>
      </c>
      <c r="AD22" s="69">
        <v>0.65170641976520405</v>
      </c>
      <c r="AE22" s="69">
        <v>0.65900000000000003</v>
      </c>
      <c r="AF22" s="69">
        <v>0.69806755188110525</v>
      </c>
      <c r="AG22" s="69">
        <v>0.71611146558443817</v>
      </c>
    </row>
    <row r="23" spans="2:33" x14ac:dyDescent="0.35">
      <c r="B23" s="4" t="s">
        <v>172</v>
      </c>
      <c r="C23" s="69">
        <v>0.33500000000000002</v>
      </c>
      <c r="D23" s="69">
        <v>0.26982207560121529</v>
      </c>
      <c r="E23" s="69">
        <v>0.28399999999999997</v>
      </c>
      <c r="F23" s="69">
        <v>0.32</v>
      </c>
      <c r="G23" s="69">
        <v>0.32299725672718305</v>
      </c>
      <c r="H23" s="69">
        <v>0.32137059668931006</v>
      </c>
      <c r="I23" s="69">
        <v>0.30048661649121017</v>
      </c>
      <c r="J23" s="69">
        <v>0.35911382059433472</v>
      </c>
      <c r="K23" s="69">
        <v>0.31</v>
      </c>
      <c r="L23" s="69">
        <v>0.3338426076709855</v>
      </c>
      <c r="M23" s="69">
        <v>0.34300000000000003</v>
      </c>
      <c r="N23" s="69">
        <v>0.3364155706124618</v>
      </c>
      <c r="O23" s="69">
        <v>0.27740375011077151</v>
      </c>
      <c r="P23" s="69">
        <v>0.25924350110669192</v>
      </c>
      <c r="Q23" s="69">
        <v>0.22996776019373719</v>
      </c>
      <c r="R23" s="69">
        <v>0.26466172132495419</v>
      </c>
      <c r="S23" s="69">
        <v>0.20653451006367907</v>
      </c>
      <c r="T23" s="69">
        <v>0.22322303927198753</v>
      </c>
      <c r="U23" s="69">
        <v>0.31291411289150689</v>
      </c>
      <c r="V23" s="69">
        <v>0.42262860494338156</v>
      </c>
      <c r="W23" s="69">
        <v>0.40821651799259662</v>
      </c>
      <c r="X23" s="69">
        <v>0.29448932146035467</v>
      </c>
      <c r="Y23" s="69">
        <v>0.25007867147839158</v>
      </c>
      <c r="Z23" s="69">
        <v>0.3435741749253623</v>
      </c>
      <c r="AA23" s="69">
        <v>0.33749208787339613</v>
      </c>
      <c r="AB23" s="69">
        <v>0.31439429263743079</v>
      </c>
      <c r="AC23" s="69">
        <v>0.31108173364080316</v>
      </c>
      <c r="AD23" s="69">
        <v>0.34829358023479595</v>
      </c>
      <c r="AE23" s="69">
        <v>0.34100000000000003</v>
      </c>
      <c r="AF23" s="69">
        <v>0.30193244811889469</v>
      </c>
      <c r="AG23" s="69">
        <v>0.28388853441556189</v>
      </c>
    </row>
    <row r="24" spans="2:33" x14ac:dyDescent="0.35">
      <c r="B24" s="4" t="s">
        <v>171</v>
      </c>
      <c r="C24" s="69">
        <v>2.496</v>
      </c>
      <c r="D24" s="69">
        <v>2.2161072388610035</v>
      </c>
      <c r="E24" s="69">
        <v>2.1379999999999999</v>
      </c>
      <c r="F24" s="69">
        <v>2.5179999999999998</v>
      </c>
      <c r="G24" s="69">
        <v>2.6294130931172059</v>
      </c>
      <c r="H24" s="69">
        <v>2.7472505271664329</v>
      </c>
      <c r="I24" s="69">
        <v>3.089049769125491</v>
      </c>
      <c r="J24" s="69">
        <v>3.0716107123754557</v>
      </c>
      <c r="K24" s="69">
        <v>1.8280000000000001</v>
      </c>
      <c r="L24" s="69">
        <v>1.8576306517224481</v>
      </c>
      <c r="M24" s="69">
        <v>1.274</v>
      </c>
      <c r="N24" s="69">
        <v>1.7876516149853428</v>
      </c>
      <c r="O24" s="69">
        <v>1.9957910383676147</v>
      </c>
      <c r="P24" s="69">
        <v>1.8660907780017095</v>
      </c>
      <c r="Q24" s="69">
        <v>1.7396347081807375</v>
      </c>
      <c r="R24" s="69">
        <v>1.7359925960873666</v>
      </c>
      <c r="S24" s="69">
        <v>2.3894461545142072</v>
      </c>
      <c r="T24" s="69">
        <v>2.760159969096879</v>
      </c>
      <c r="U24" s="69">
        <v>2.4114556187393434</v>
      </c>
      <c r="V24" s="69">
        <v>2.6156177659996822</v>
      </c>
      <c r="W24" s="69">
        <v>2.270524056519406</v>
      </c>
      <c r="X24" s="69">
        <v>1.0098019560952558</v>
      </c>
      <c r="Y24" s="69">
        <v>0.90270392847692438</v>
      </c>
      <c r="Z24" s="69">
        <v>0.7399779855653954</v>
      </c>
      <c r="AA24" s="69">
        <v>0.7523792045902874</v>
      </c>
      <c r="AB24" s="69">
        <v>0.76532167938469442</v>
      </c>
      <c r="AC24" s="69">
        <v>0.70167629611722226</v>
      </c>
      <c r="AD24" s="69">
        <v>0.77364175975357541</v>
      </c>
      <c r="AE24" s="69">
        <v>0.75800000000000001</v>
      </c>
      <c r="AF24" s="69">
        <v>0.69679148845752947</v>
      </c>
      <c r="AG24" s="69">
        <v>0.68629074593095063</v>
      </c>
    </row>
    <row r="27" spans="2:33" x14ac:dyDescent="0.35">
      <c r="B27" s="25" t="s">
        <v>170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E239-3333-46FA-8A49-67BBB4189B24}">
  <sheetPr>
    <tabColor rgb="FFE10000"/>
  </sheetPr>
  <dimension ref="B2:AG19"/>
  <sheetViews>
    <sheetView zoomScaleNormal="100" workbookViewId="0">
      <pane xSplit="2" ySplit="4" topLeftCell="AC5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1.54296875" style="4" customWidth="1"/>
    <col min="3" max="5" width="13.1796875" style="4" customWidth="1"/>
    <col min="6" max="6" width="14.1796875" style="4" customWidth="1"/>
    <col min="7" max="7" width="13.1796875" style="4" customWidth="1"/>
    <col min="8" max="8" width="12.1796875" style="4" customWidth="1"/>
    <col min="9" max="33" width="13.1796875" style="4" customWidth="1"/>
    <col min="34" max="16384" width="8.7265625" style="4"/>
  </cols>
  <sheetData>
    <row r="2" spans="2:33" ht="21" customHeight="1" x14ac:dyDescent="0.35">
      <c r="B2" s="115" t="s">
        <v>116</v>
      </c>
    </row>
    <row r="3" spans="2:33" ht="21" customHeight="1" x14ac:dyDescent="0.35">
      <c r="B3" s="115"/>
    </row>
    <row r="4" spans="2:33" x14ac:dyDescent="0.35">
      <c r="B4" s="96" t="s">
        <v>229</v>
      </c>
      <c r="G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spans="2:33" ht="15" thickBot="1" x14ac:dyDescent="0.4">
      <c r="B5" s="7"/>
      <c r="C5" s="1" t="s">
        <v>61</v>
      </c>
      <c r="D5" s="2" t="s">
        <v>62</v>
      </c>
      <c r="E5" s="2" t="s">
        <v>63</v>
      </c>
      <c r="F5" s="3" t="s">
        <v>64</v>
      </c>
      <c r="G5" s="2" t="s">
        <v>65</v>
      </c>
      <c r="H5" s="2" t="s">
        <v>136</v>
      </c>
      <c r="I5" s="2" t="s">
        <v>138</v>
      </c>
      <c r="J5" s="2" t="s">
        <v>140</v>
      </c>
      <c r="K5" s="2" t="s">
        <v>146</v>
      </c>
      <c r="L5" s="2" t="s">
        <v>147</v>
      </c>
      <c r="M5" s="2" t="s">
        <v>149</v>
      </c>
      <c r="N5" s="2" t="s">
        <v>152</v>
      </c>
      <c r="O5" s="16" t="s">
        <v>158</v>
      </c>
      <c r="P5" s="15" t="s">
        <v>159</v>
      </c>
      <c r="Q5" s="15" t="s">
        <v>161</v>
      </c>
      <c r="R5" s="16" t="s">
        <v>162</v>
      </c>
      <c r="S5" s="16" t="s">
        <v>163</v>
      </c>
      <c r="T5" s="16" t="s">
        <v>166</v>
      </c>
      <c r="U5" s="16" t="s">
        <v>167</v>
      </c>
      <c r="V5" s="15" t="s">
        <v>168</v>
      </c>
      <c r="W5" s="16" t="s">
        <v>193</v>
      </c>
      <c r="X5" s="16" t="s">
        <v>205</v>
      </c>
      <c r="Y5" s="16" t="s">
        <v>214</v>
      </c>
      <c r="Z5" s="16" t="s">
        <v>216</v>
      </c>
      <c r="AA5" s="16" t="s">
        <v>223</v>
      </c>
      <c r="AB5" s="16" t="s">
        <v>230</v>
      </c>
      <c r="AC5" s="16" t="s">
        <v>235</v>
      </c>
      <c r="AD5" s="16" t="s">
        <v>244</v>
      </c>
      <c r="AE5" s="16" t="s">
        <v>260</v>
      </c>
      <c r="AF5" s="16" t="s">
        <v>275</v>
      </c>
      <c r="AG5" s="15" t="s">
        <v>282</v>
      </c>
    </row>
    <row r="6" spans="2:33" x14ac:dyDescent="0.35">
      <c r="B6" s="4" t="s">
        <v>228</v>
      </c>
      <c r="C6" s="9">
        <v>183381.3971899999</v>
      </c>
      <c r="D6" s="9">
        <v>226438.35569</v>
      </c>
      <c r="E6" s="9">
        <v>200073.31582000031</v>
      </c>
      <c r="F6" s="9">
        <v>230473.16821000032</v>
      </c>
      <c r="G6" s="51">
        <v>220833</v>
      </c>
      <c r="H6" s="9">
        <v>262427.49089999986</v>
      </c>
      <c r="I6" s="51">
        <v>304144.18686999998</v>
      </c>
      <c r="J6" s="9">
        <v>334195.84988000005</v>
      </c>
      <c r="K6" s="9">
        <v>315143</v>
      </c>
      <c r="L6" s="9">
        <v>298643</v>
      </c>
      <c r="M6" s="9">
        <v>395576.43</v>
      </c>
      <c r="N6" s="9">
        <v>337987</v>
      </c>
      <c r="O6" s="9">
        <v>364841.44</v>
      </c>
      <c r="P6" s="9">
        <v>380041.26</v>
      </c>
      <c r="Q6" s="9">
        <v>407146.25</v>
      </c>
      <c r="R6" s="9">
        <v>431821</v>
      </c>
      <c r="S6" s="9">
        <v>324168</v>
      </c>
      <c r="T6" s="9">
        <v>531199</v>
      </c>
      <c r="U6" s="9">
        <v>491913</v>
      </c>
      <c r="V6" s="9">
        <v>437125.24</v>
      </c>
      <c r="W6" s="9">
        <v>506055.35</v>
      </c>
      <c r="X6" s="9">
        <v>509881.4</v>
      </c>
      <c r="Y6" s="9">
        <v>481407</v>
      </c>
      <c r="Z6" s="9">
        <v>481201.25</v>
      </c>
      <c r="AA6" s="9">
        <v>478892.71000000008</v>
      </c>
      <c r="AB6" s="9">
        <v>518430</v>
      </c>
      <c r="AC6" s="9">
        <v>564648.97</v>
      </c>
      <c r="AD6" s="9">
        <v>686628.32</v>
      </c>
      <c r="AE6" s="9">
        <v>576120</v>
      </c>
      <c r="AF6" s="9">
        <v>632074</v>
      </c>
      <c r="AG6" s="9">
        <v>599611</v>
      </c>
    </row>
    <row r="7" spans="2:33" x14ac:dyDescent="0.35">
      <c r="B7" s="4" t="s">
        <v>125</v>
      </c>
      <c r="C7" s="9">
        <v>30174.83034</v>
      </c>
      <c r="D7" s="9">
        <v>29875.516439999996</v>
      </c>
      <c r="E7" s="9">
        <v>33416.151270000002</v>
      </c>
      <c r="F7" s="9">
        <v>33165.265039999998</v>
      </c>
      <c r="G7" s="9">
        <v>36533</v>
      </c>
      <c r="H7" s="9">
        <v>39369.607440000007</v>
      </c>
      <c r="I7" s="9">
        <v>47825.596349999993</v>
      </c>
      <c r="J7" s="9">
        <v>44140.404000000002</v>
      </c>
      <c r="K7" s="9">
        <v>48387</v>
      </c>
      <c r="L7" s="9">
        <v>39850.979999999996</v>
      </c>
      <c r="M7" s="9">
        <v>42993.530000000006</v>
      </c>
      <c r="N7" s="9">
        <v>54046</v>
      </c>
      <c r="O7" s="9">
        <v>57152.29</v>
      </c>
      <c r="P7" s="9">
        <v>55161</v>
      </c>
      <c r="Q7" s="9">
        <v>52590.21</v>
      </c>
      <c r="R7" s="9">
        <v>56541</v>
      </c>
      <c r="S7" s="9">
        <v>53526</v>
      </c>
      <c r="T7" s="9">
        <v>64098.770000000004</v>
      </c>
      <c r="U7" s="9">
        <v>68170.53</v>
      </c>
      <c r="V7" s="9">
        <v>70749.000000000029</v>
      </c>
      <c r="W7" s="9">
        <v>77666.61</v>
      </c>
      <c r="X7" s="9">
        <v>68728.62</v>
      </c>
      <c r="Y7" s="9">
        <v>80111</v>
      </c>
      <c r="Z7" s="9">
        <v>67721.770000000019</v>
      </c>
      <c r="AA7" s="9">
        <v>71804.210000000006</v>
      </c>
      <c r="AB7" s="9">
        <v>70133.489999999991</v>
      </c>
      <c r="AC7" s="9">
        <v>66673.009999999995</v>
      </c>
      <c r="AD7" s="9">
        <v>62019.289999999994</v>
      </c>
      <c r="AE7" s="9">
        <v>76142</v>
      </c>
      <c r="AF7" s="9">
        <v>68289</v>
      </c>
      <c r="AG7" s="9">
        <v>62170</v>
      </c>
    </row>
    <row r="8" spans="2:33" x14ac:dyDescent="0.35">
      <c r="B8" s="4" t="s">
        <v>126</v>
      </c>
      <c r="C8" s="9">
        <v>111575.58</v>
      </c>
      <c r="D8" s="9">
        <v>135242.03700000001</v>
      </c>
      <c r="E8" s="9">
        <v>66992.41399999999</v>
      </c>
      <c r="F8" s="9">
        <v>91190</v>
      </c>
      <c r="G8" s="9">
        <v>84808</v>
      </c>
      <c r="H8" s="9">
        <v>77502.682000000001</v>
      </c>
      <c r="I8" s="9">
        <v>134520</v>
      </c>
      <c r="J8" s="9">
        <v>207985.88399999999</v>
      </c>
      <c r="K8" s="9">
        <v>240398</v>
      </c>
      <c r="L8" s="9">
        <v>168312.38</v>
      </c>
      <c r="M8" s="9">
        <v>68343</v>
      </c>
      <c r="N8" s="9">
        <v>297298</v>
      </c>
      <c r="O8" s="9">
        <v>1035108.09</v>
      </c>
      <c r="P8" s="9">
        <v>144159.31</v>
      </c>
      <c r="Q8" s="9">
        <v>339451.5</v>
      </c>
      <c r="R8" s="9">
        <v>987916</v>
      </c>
      <c r="S8" s="9">
        <v>418293.99</v>
      </c>
      <c r="T8" s="9">
        <v>314956.82</v>
      </c>
      <c r="U8" s="9">
        <v>150223.57</v>
      </c>
      <c r="V8" s="9">
        <v>182285.84</v>
      </c>
      <c r="W8" s="9">
        <v>257045.98</v>
      </c>
      <c r="X8" s="9">
        <v>129409.43</v>
      </c>
      <c r="Y8" s="9">
        <v>130791</v>
      </c>
      <c r="Z8" s="9">
        <v>649948.68999999994</v>
      </c>
      <c r="AA8" s="9">
        <v>677041.32</v>
      </c>
      <c r="AB8" s="9">
        <v>393964.26</v>
      </c>
      <c r="AC8" s="9">
        <v>333745.15999999997</v>
      </c>
      <c r="AD8" s="9">
        <v>1000112.2600000001</v>
      </c>
      <c r="AE8" s="9">
        <v>888537</v>
      </c>
      <c r="AF8" s="9">
        <v>505488</v>
      </c>
      <c r="AG8" s="9">
        <v>497146</v>
      </c>
    </row>
    <row r="9" spans="2:33" x14ac:dyDescent="0.35">
      <c r="B9" s="4" t="s">
        <v>127</v>
      </c>
      <c r="C9" s="9">
        <v>592243</v>
      </c>
      <c r="D9" s="9">
        <v>365658</v>
      </c>
      <c r="E9" s="9">
        <v>242973</v>
      </c>
      <c r="F9" s="9">
        <v>328083</v>
      </c>
      <c r="G9" s="9">
        <v>431818</v>
      </c>
      <c r="H9" s="9">
        <v>489524.40099999995</v>
      </c>
      <c r="I9" s="9">
        <v>522664</v>
      </c>
      <c r="J9" s="9">
        <v>634490.59900000005</v>
      </c>
      <c r="K9" s="9">
        <v>583642</v>
      </c>
      <c r="L9" s="9">
        <v>712785.33000000007</v>
      </c>
      <c r="M9" s="9">
        <v>717655</v>
      </c>
      <c r="N9" s="9">
        <v>559070</v>
      </c>
      <c r="O9" s="9">
        <v>911451.35</v>
      </c>
      <c r="P9" s="9">
        <v>836424.92</v>
      </c>
      <c r="Q9" s="9">
        <v>729058</v>
      </c>
      <c r="R9" s="9">
        <v>668175</v>
      </c>
      <c r="S9" s="9">
        <v>745911.9</v>
      </c>
      <c r="T9" s="9">
        <v>570028.5</v>
      </c>
      <c r="U9" s="9">
        <v>623229.56999999995</v>
      </c>
      <c r="V9" s="9">
        <v>606427.05000000005</v>
      </c>
      <c r="W9" s="9">
        <v>1137674.32</v>
      </c>
      <c r="X9" s="9">
        <v>1276526.2</v>
      </c>
      <c r="Y9" s="9">
        <v>859863</v>
      </c>
      <c r="Z9" s="9">
        <v>461081.76</v>
      </c>
      <c r="AA9" s="9">
        <v>386180.8</v>
      </c>
      <c r="AB9" s="9">
        <v>428635.82</v>
      </c>
      <c r="AC9" s="9">
        <v>494227</v>
      </c>
      <c r="AD9" s="9">
        <v>347626</v>
      </c>
      <c r="AE9" s="9">
        <v>435114</v>
      </c>
      <c r="AF9" s="9">
        <v>586674</v>
      </c>
      <c r="AG9" s="9">
        <v>620128</v>
      </c>
    </row>
    <row r="10" spans="2:33" x14ac:dyDescent="0.35">
      <c r="B10" s="4" t="s">
        <v>245</v>
      </c>
      <c r="C10" s="9">
        <v>8032.4080000000004</v>
      </c>
      <c r="D10" s="9">
        <v>10668.51</v>
      </c>
      <c r="E10" s="9">
        <v>13283.857</v>
      </c>
      <c r="F10" s="9">
        <v>15514.409</v>
      </c>
      <c r="G10" s="9">
        <v>14515.737999999999</v>
      </c>
      <c r="H10" s="9">
        <v>17448.614000000001</v>
      </c>
      <c r="I10" s="9">
        <v>21202.938999999998</v>
      </c>
      <c r="J10" s="9">
        <v>21825.952000000001</v>
      </c>
      <c r="K10" s="9">
        <v>22158.62</v>
      </c>
      <c r="L10" s="9">
        <v>22632.75</v>
      </c>
      <c r="M10" s="9">
        <v>30482.79</v>
      </c>
      <c r="N10" s="9">
        <v>32113</v>
      </c>
      <c r="O10" s="9">
        <v>31659.67</v>
      </c>
      <c r="P10" s="9">
        <v>41520.880000000005</v>
      </c>
      <c r="Q10" s="9">
        <v>49948.95</v>
      </c>
      <c r="R10" s="9">
        <v>56704</v>
      </c>
      <c r="S10" s="9">
        <v>51618.2</v>
      </c>
      <c r="T10" s="9">
        <v>57669.42</v>
      </c>
      <c r="U10" s="9">
        <v>61321.279999999999</v>
      </c>
      <c r="V10" s="9">
        <v>65729.13</v>
      </c>
      <c r="W10" s="9">
        <v>61151.07</v>
      </c>
      <c r="X10" s="9">
        <v>73424</v>
      </c>
      <c r="Y10" s="9">
        <v>83015</v>
      </c>
      <c r="Z10" s="9">
        <v>83441.251329999999</v>
      </c>
      <c r="AA10" s="9">
        <v>81837.119999999995</v>
      </c>
      <c r="AB10" s="9">
        <v>87598.44</v>
      </c>
      <c r="AC10" s="9">
        <v>95974.45</v>
      </c>
      <c r="AD10" s="9">
        <v>94712.989999999991</v>
      </c>
      <c r="AE10" s="9">
        <v>94208</v>
      </c>
      <c r="AF10" s="9">
        <v>106993</v>
      </c>
      <c r="AG10" s="9">
        <v>108751</v>
      </c>
    </row>
    <row r="11" spans="2:33" x14ac:dyDescent="0.35">
      <c r="B11" s="4" t="s">
        <v>257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4969.58</v>
      </c>
      <c r="X11" s="9">
        <v>2917</v>
      </c>
      <c r="Y11" s="9">
        <v>46542</v>
      </c>
      <c r="Z11" s="9">
        <v>51985</v>
      </c>
      <c r="AA11" s="9">
        <v>42404.03</v>
      </c>
      <c r="AB11" s="9">
        <v>64577.869999999995</v>
      </c>
      <c r="AC11" s="9">
        <v>141405.37</v>
      </c>
      <c r="AD11" s="9">
        <v>101998.73000000001</v>
      </c>
      <c r="AE11" s="9">
        <v>61631</v>
      </c>
      <c r="AF11" s="9">
        <v>58442</v>
      </c>
      <c r="AG11" s="9">
        <v>102496</v>
      </c>
    </row>
    <row r="12" spans="2:33" x14ac:dyDescent="0.35">
      <c r="B12" s="4" t="s">
        <v>283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v>759.12</v>
      </c>
      <c r="X12" s="9">
        <v>597.15</v>
      </c>
      <c r="Y12" s="9">
        <v>1354</v>
      </c>
      <c r="Z12" s="9">
        <v>738</v>
      </c>
      <c r="AA12" s="9">
        <v>844</v>
      </c>
      <c r="AB12" s="9">
        <v>2560</v>
      </c>
      <c r="AC12" s="9">
        <v>12990</v>
      </c>
      <c r="AD12" s="9">
        <v>9113</v>
      </c>
      <c r="AE12" s="9">
        <v>3402</v>
      </c>
      <c r="AF12" s="9">
        <v>7671</v>
      </c>
      <c r="AG12" s="9">
        <v>13597</v>
      </c>
    </row>
    <row r="13" spans="2:33" x14ac:dyDescent="0.35">
      <c r="B13" s="4" t="s">
        <v>139</v>
      </c>
      <c r="C13" s="41" t="s">
        <v>35</v>
      </c>
      <c r="D13" s="41" t="s">
        <v>35</v>
      </c>
      <c r="E13" s="41" t="s">
        <v>35</v>
      </c>
      <c r="F13" s="41" t="s">
        <v>35</v>
      </c>
      <c r="G13" s="41" t="s">
        <v>35</v>
      </c>
      <c r="H13" s="9">
        <v>54</v>
      </c>
      <c r="I13" s="9">
        <v>5703</v>
      </c>
      <c r="J13" s="9">
        <v>15652</v>
      </c>
      <c r="K13" s="9">
        <v>5755</v>
      </c>
      <c r="L13" s="9">
        <v>1249891</v>
      </c>
      <c r="M13" s="9">
        <v>579526</v>
      </c>
      <c r="N13" s="9">
        <v>18032</v>
      </c>
      <c r="O13" s="9">
        <v>4697</v>
      </c>
      <c r="P13" s="9">
        <v>12653</v>
      </c>
      <c r="Q13" s="9">
        <v>19602</v>
      </c>
      <c r="R13" s="9">
        <v>19726</v>
      </c>
      <c r="S13" s="9">
        <v>8045</v>
      </c>
      <c r="T13" s="9">
        <v>14028</v>
      </c>
      <c r="U13" s="9">
        <v>17411</v>
      </c>
      <c r="V13" s="9">
        <v>15920</v>
      </c>
      <c r="W13" s="9">
        <v>140.22</v>
      </c>
      <c r="X13" s="9">
        <v>135.13999999999999</v>
      </c>
      <c r="Y13" s="9">
        <v>70</v>
      </c>
      <c r="Z13" s="9">
        <v>17</v>
      </c>
      <c r="AA13" s="9">
        <v>60.7</v>
      </c>
      <c r="AB13" s="9">
        <v>64.3</v>
      </c>
      <c r="AC13" s="9">
        <v>59.58</v>
      </c>
      <c r="AD13" s="9">
        <v>54.420000000000016</v>
      </c>
      <c r="AE13" s="9">
        <v>54</v>
      </c>
      <c r="AF13" s="9">
        <v>31</v>
      </c>
      <c r="AG13" s="9">
        <v>33</v>
      </c>
    </row>
    <row r="14" spans="2:33" x14ac:dyDescent="0.35">
      <c r="B14" s="4" t="s">
        <v>242</v>
      </c>
      <c r="C14" s="41"/>
      <c r="D14" s="41"/>
      <c r="E14" s="41"/>
      <c r="F14" s="41"/>
      <c r="G14" s="4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v>712.03059519999999</v>
      </c>
      <c r="Y14" s="9">
        <v>740.9</v>
      </c>
      <c r="Z14" s="9">
        <v>807.6</v>
      </c>
      <c r="AA14" s="9">
        <v>654</v>
      </c>
      <c r="AB14" s="9">
        <v>670.02</v>
      </c>
      <c r="AC14" s="9">
        <v>739.11</v>
      </c>
      <c r="AD14" s="9">
        <v>721.86999999999989</v>
      </c>
      <c r="AE14" s="9">
        <v>641</v>
      </c>
      <c r="AF14" s="9">
        <v>700</v>
      </c>
      <c r="AG14" s="9">
        <v>703</v>
      </c>
    </row>
    <row r="15" spans="2:33" x14ac:dyDescent="0.35">
      <c r="B15" s="4" t="s">
        <v>243</v>
      </c>
      <c r="C15" s="41"/>
      <c r="D15" s="41"/>
      <c r="E15" s="41"/>
      <c r="F15" s="41"/>
      <c r="G15" s="4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59</v>
      </c>
      <c r="X15" s="9">
        <v>185.64</v>
      </c>
      <c r="Y15" s="9">
        <v>196</v>
      </c>
      <c r="Z15" s="9">
        <v>228.88513547700001</v>
      </c>
      <c r="AA15" s="9">
        <v>192.3</v>
      </c>
      <c r="AB15" s="9">
        <v>217.86</v>
      </c>
      <c r="AC15" s="9">
        <v>208.51</v>
      </c>
      <c r="AD15" s="9">
        <v>286.33</v>
      </c>
      <c r="AE15" s="9">
        <v>192</v>
      </c>
      <c r="AF15" s="9">
        <v>252</v>
      </c>
      <c r="AG15" s="9">
        <v>256</v>
      </c>
    </row>
    <row r="16" spans="2:33" x14ac:dyDescent="0.35">
      <c r="B16" s="5"/>
      <c r="Z16" s="9"/>
      <c r="AA16" s="9"/>
      <c r="AB16" s="9"/>
      <c r="AC16" s="9"/>
      <c r="AD16" s="9"/>
      <c r="AE16" s="9"/>
      <c r="AF16" s="9"/>
      <c r="AG16" s="9"/>
    </row>
    <row r="17" spans="2:33" x14ac:dyDescent="0.35">
      <c r="B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9" spans="2:33" x14ac:dyDescent="0.35">
      <c r="X19" s="9"/>
      <c r="Z19" s="99"/>
      <c r="AA19" s="99"/>
      <c r="AB19" s="99"/>
      <c r="AC19" s="99"/>
      <c r="AD19" s="99"/>
      <c r="AE19" s="99"/>
      <c r="AF19" s="99"/>
      <c r="AG19" s="99"/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9D84-A397-42BE-9D24-A52489D06E78}">
  <sheetPr>
    <tabColor rgb="FF071D49"/>
  </sheetPr>
  <dimension ref="B2:AG33"/>
  <sheetViews>
    <sheetView zoomScaleNormal="100" workbookViewId="0">
      <pane xSplit="2" topLeftCell="AF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3.81640625" style="13" customWidth="1"/>
    <col min="3" max="5" width="13.1796875" style="13" customWidth="1"/>
    <col min="6" max="6" width="14.1796875" style="13" customWidth="1"/>
    <col min="7" max="8" width="13.1796875" style="13" customWidth="1"/>
    <col min="9" max="9" width="12.54296875" style="13" customWidth="1"/>
    <col min="10" max="10" width="12" style="13" customWidth="1"/>
    <col min="11" max="33" width="13.1796875" style="13" customWidth="1"/>
    <col min="34" max="16384" width="8.7265625" style="13"/>
  </cols>
  <sheetData>
    <row r="2" spans="2:33" ht="31.5" x14ac:dyDescent="0.5">
      <c r="B2" s="12" t="s">
        <v>237</v>
      </c>
      <c r="AE2" s="100" t="s">
        <v>261</v>
      </c>
      <c r="AF2" s="100"/>
      <c r="AG2" s="100"/>
    </row>
    <row r="4" spans="2:33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</row>
    <row r="5" spans="2:33" x14ac:dyDescent="0.35">
      <c r="B5" s="13" t="s">
        <v>232</v>
      </c>
      <c r="C5" s="21">
        <v>565401</v>
      </c>
      <c r="D5" s="18">
        <v>740870</v>
      </c>
      <c r="E5" s="18">
        <v>731799</v>
      </c>
      <c r="F5" s="18">
        <v>872614.73</v>
      </c>
      <c r="G5" s="21">
        <v>760662</v>
      </c>
      <c r="H5" s="21">
        <v>895846</v>
      </c>
      <c r="I5" s="21">
        <v>1093166</v>
      </c>
      <c r="J5" s="21">
        <v>1153595</v>
      </c>
      <c r="K5" s="21">
        <v>1016654</v>
      </c>
      <c r="L5" s="21">
        <v>880731</v>
      </c>
      <c r="M5" s="21">
        <v>971562</v>
      </c>
      <c r="N5" s="21">
        <v>1026482</v>
      </c>
      <c r="O5" s="21">
        <v>1269834</v>
      </c>
      <c r="P5" s="21">
        <v>1404557</v>
      </c>
      <c r="Q5" s="21">
        <v>1666295</v>
      </c>
      <c r="R5" s="21">
        <v>2095956</v>
      </c>
      <c r="S5" s="21">
        <v>1758386</v>
      </c>
      <c r="T5" s="21">
        <v>2874175</v>
      </c>
      <c r="U5" s="21">
        <v>3018388</v>
      </c>
      <c r="V5" s="21">
        <v>2912801.6201500101</v>
      </c>
      <c r="W5" s="90">
        <v>2705169</v>
      </c>
      <c r="X5" s="21">
        <v>2369290.28944</v>
      </c>
      <c r="Y5" s="21">
        <v>2196208.4518858702</v>
      </c>
      <c r="Z5" s="21">
        <v>1575895.9362072106</v>
      </c>
      <c r="AA5" s="21">
        <v>2252448.8176424298</v>
      </c>
      <c r="AB5" s="21">
        <v>2461502</v>
      </c>
      <c r="AC5" s="21">
        <v>2576620</v>
      </c>
      <c r="AD5" s="21">
        <v>2909614.1823575702</v>
      </c>
      <c r="AE5" s="101"/>
      <c r="AF5" s="101"/>
      <c r="AG5" s="101"/>
    </row>
    <row r="6" spans="2:33" x14ac:dyDescent="0.35">
      <c r="B6" s="13" t="s">
        <v>93</v>
      </c>
      <c r="C6" s="41">
        <v>52</v>
      </c>
      <c r="D6" s="41">
        <v>42</v>
      </c>
      <c r="E6" s="13">
        <v>76</v>
      </c>
      <c r="F6" s="18">
        <v>-47</v>
      </c>
      <c r="G6" s="41">
        <v>56</v>
      </c>
      <c r="H6" s="41">
        <v>-56</v>
      </c>
      <c r="I6" s="41">
        <v>0</v>
      </c>
      <c r="J6" s="41">
        <v>0</v>
      </c>
      <c r="K6" s="41">
        <v>40</v>
      </c>
      <c r="L6" s="41">
        <v>8</v>
      </c>
      <c r="M6" s="41">
        <v>4</v>
      </c>
      <c r="N6" s="41">
        <v>42</v>
      </c>
      <c r="O6" s="41">
        <v>12095</v>
      </c>
      <c r="P6" s="41">
        <v>33119</v>
      </c>
      <c r="Q6" s="41">
        <v>31085</v>
      </c>
      <c r="R6" s="18">
        <v>65399</v>
      </c>
      <c r="S6" s="18">
        <v>38059</v>
      </c>
      <c r="T6" s="41">
        <v>0</v>
      </c>
      <c r="U6" s="41"/>
      <c r="V6" s="18">
        <f>+U6-S6</f>
        <v>-38059</v>
      </c>
      <c r="W6" s="18">
        <v>-130114</v>
      </c>
      <c r="X6" s="18">
        <v>-145494</v>
      </c>
      <c r="Y6" s="18"/>
      <c r="Z6" s="18">
        <v>275608</v>
      </c>
      <c r="AA6" s="18">
        <v>-161590</v>
      </c>
      <c r="AB6" s="18">
        <v>-194436</v>
      </c>
      <c r="AC6" s="18">
        <v>-187993</v>
      </c>
      <c r="AD6" s="18">
        <v>-203663</v>
      </c>
      <c r="AE6" s="101"/>
      <c r="AF6" s="101"/>
      <c r="AG6" s="101"/>
    </row>
    <row r="7" spans="2:33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2416701</v>
      </c>
      <c r="AF7" s="21">
        <v>2362253</v>
      </c>
      <c r="AG7" s="21">
        <v>2334166</v>
      </c>
    </row>
    <row r="8" spans="2:33" x14ac:dyDescent="0.35">
      <c r="B8" s="13" t="s">
        <v>92</v>
      </c>
      <c r="C8" s="21">
        <v>16222</v>
      </c>
      <c r="D8" s="41">
        <v>123</v>
      </c>
      <c r="E8" s="18">
        <v>-3637</v>
      </c>
      <c r="F8" s="18">
        <v>9487</v>
      </c>
      <c r="G8" s="21">
        <v>-5481</v>
      </c>
      <c r="H8" s="21">
        <v>5961</v>
      </c>
      <c r="I8" s="21">
        <v>336</v>
      </c>
      <c r="J8" s="21">
        <v>-5576</v>
      </c>
      <c r="K8" s="21">
        <v>18486</v>
      </c>
      <c r="L8" s="21">
        <v>-59737</v>
      </c>
      <c r="M8" s="21">
        <v>-3579</v>
      </c>
      <c r="N8" s="21">
        <v>-4664</v>
      </c>
      <c r="O8" s="21">
        <v>-6818</v>
      </c>
      <c r="P8" s="21">
        <v>45343</v>
      </c>
      <c r="Q8" s="21">
        <v>-6984</v>
      </c>
      <c r="R8" s="21">
        <v>-17338</v>
      </c>
      <c r="S8" s="21">
        <v>46215</v>
      </c>
      <c r="T8" s="21">
        <v>-69568</v>
      </c>
      <c r="U8" s="21">
        <v>16920</v>
      </c>
      <c r="V8" s="21">
        <v>21951</v>
      </c>
      <c r="W8" s="21">
        <v>2256</v>
      </c>
      <c r="X8" s="21">
        <v>14909</v>
      </c>
      <c r="Y8" s="21">
        <v>-71562.881410000002</v>
      </c>
      <c r="Z8" s="21">
        <v>21435.881410000002</v>
      </c>
      <c r="AA8" s="21">
        <v>-13953</v>
      </c>
      <c r="AB8" s="21">
        <v>4798</v>
      </c>
      <c r="AC8" s="21">
        <v>40563</v>
      </c>
      <c r="AD8" s="21">
        <v>-19669</v>
      </c>
      <c r="AE8" s="21">
        <v>-1618</v>
      </c>
      <c r="AF8" s="21">
        <v>8040</v>
      </c>
      <c r="AG8" s="21">
        <v>-14560</v>
      </c>
    </row>
    <row r="9" spans="2:33" x14ac:dyDescent="0.35">
      <c r="B9" s="13" t="s">
        <v>194</v>
      </c>
      <c r="C9" s="41"/>
      <c r="D9" s="41"/>
      <c r="F9" s="18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18"/>
      <c r="S9" s="18"/>
      <c r="T9" s="41"/>
      <c r="U9" s="41"/>
      <c r="V9" s="18"/>
      <c r="W9" s="18">
        <v>111886</v>
      </c>
      <c r="X9" s="18">
        <v>154933</v>
      </c>
      <c r="Y9" s="18">
        <v>100949</v>
      </c>
      <c r="Z9" s="18">
        <v>134845</v>
      </c>
      <c r="AA9" s="18">
        <v>150123</v>
      </c>
      <c r="AB9" s="18">
        <v>160526</v>
      </c>
      <c r="AC9" s="18">
        <v>160617</v>
      </c>
      <c r="AD9" s="18">
        <v>168761</v>
      </c>
      <c r="AE9" s="18">
        <v>166690</v>
      </c>
      <c r="AF9" s="18">
        <v>181400</v>
      </c>
      <c r="AG9" s="18">
        <v>165710</v>
      </c>
    </row>
    <row r="10" spans="2:33" x14ac:dyDescent="0.35">
      <c r="B10" s="19" t="s">
        <v>94</v>
      </c>
      <c r="C10" s="30">
        <v>581675</v>
      </c>
      <c r="D10" s="30">
        <v>741035</v>
      </c>
      <c r="E10" s="20">
        <v>728238</v>
      </c>
      <c r="F10" s="20">
        <v>882054.73</v>
      </c>
      <c r="G10" s="30">
        <v>755237</v>
      </c>
      <c r="H10" s="30">
        <v>901751</v>
      </c>
      <c r="I10" s="30">
        <v>1093502</v>
      </c>
      <c r="J10" s="30">
        <v>1148019</v>
      </c>
      <c r="K10" s="30">
        <v>1035180</v>
      </c>
      <c r="L10" s="30">
        <v>821002</v>
      </c>
      <c r="M10" s="30">
        <v>967987</v>
      </c>
      <c r="N10" s="30">
        <v>1021860</v>
      </c>
      <c r="O10" s="30">
        <v>1275111</v>
      </c>
      <c r="P10" s="30">
        <v>1483019</v>
      </c>
      <c r="Q10" s="30">
        <v>1690396</v>
      </c>
      <c r="R10" s="30">
        <v>2144017</v>
      </c>
      <c r="S10" s="30">
        <v>1842660</v>
      </c>
      <c r="T10" s="30">
        <v>2804607</v>
      </c>
      <c r="U10" s="30">
        <v>3035308</v>
      </c>
      <c r="V10" s="30">
        <v>2896693.620150011</v>
      </c>
      <c r="W10" s="30">
        <v>2689197</v>
      </c>
      <c r="X10" s="30">
        <v>2393638.2894400042</v>
      </c>
      <c r="Y10" s="30">
        <v>2225594.5704758745</v>
      </c>
      <c r="Z10" s="30">
        <v>2007784.8176172022</v>
      </c>
      <c r="AA10" s="30">
        <v>2227028.8176424303</v>
      </c>
      <c r="AB10" s="30">
        <v>2432390</v>
      </c>
      <c r="AC10" s="30">
        <v>2589807</v>
      </c>
      <c r="AD10" s="30">
        <v>2855043.1823575697</v>
      </c>
      <c r="AE10" s="30">
        <v>2581773</v>
      </c>
      <c r="AF10" s="30">
        <v>2551693</v>
      </c>
      <c r="AG10" s="30">
        <v>2485316</v>
      </c>
    </row>
    <row r="11" spans="2:33" x14ac:dyDescent="0.35">
      <c r="B11" s="13" t="s">
        <v>255</v>
      </c>
      <c r="C11" s="21">
        <v>-568015</v>
      </c>
      <c r="D11" s="21">
        <v>-722331</v>
      </c>
      <c r="E11" s="18">
        <v>-691305</v>
      </c>
      <c r="F11" s="18">
        <v>-858015</v>
      </c>
      <c r="G11" s="21">
        <v>-719831</v>
      </c>
      <c r="H11" s="21">
        <v>-864963</v>
      </c>
      <c r="I11" s="21">
        <v>-1035615</v>
      </c>
      <c r="J11" s="21">
        <v>-1103305</v>
      </c>
      <c r="K11" s="21">
        <v>-1025153</v>
      </c>
      <c r="L11" s="21">
        <v>-759094</v>
      </c>
      <c r="M11" s="21">
        <v>-934843</v>
      </c>
      <c r="N11" s="21">
        <v>-955642</v>
      </c>
      <c r="O11" s="21">
        <v>-1195255</v>
      </c>
      <c r="P11" s="21">
        <v>-1384318</v>
      </c>
      <c r="Q11" s="21">
        <v>-1615935</v>
      </c>
      <c r="R11" s="21">
        <v>-1989917</v>
      </c>
      <c r="S11" s="21">
        <v>-1639683</v>
      </c>
      <c r="T11" s="21">
        <v>-2682355</v>
      </c>
      <c r="U11" s="21">
        <v>-2914230</v>
      </c>
      <c r="V11" s="21">
        <v>-2641184.8089000043</v>
      </c>
      <c r="W11" s="21">
        <v>-2528489.3194997618</v>
      </c>
      <c r="X11" s="21">
        <v>-2289807.3609900018</v>
      </c>
      <c r="Y11" s="21"/>
      <c r="Z11" s="21">
        <v>-4228948.2823535576</v>
      </c>
      <c r="AA11" s="21">
        <v>-2159818.8414566619</v>
      </c>
      <c r="AB11" s="21">
        <v>-2376179.9544200078</v>
      </c>
      <c r="AC11" s="21">
        <v>-2525868.2041233303</v>
      </c>
      <c r="AD11" s="21">
        <v>-2700021</v>
      </c>
      <c r="AE11" s="101"/>
      <c r="AF11" s="101"/>
      <c r="AG11" s="101"/>
    </row>
    <row r="12" spans="2:33" x14ac:dyDescent="0.35">
      <c r="B12" s="13" t="s">
        <v>254</v>
      </c>
      <c r="C12" s="41">
        <v>-47</v>
      </c>
      <c r="D12" s="41">
        <v>-47</v>
      </c>
      <c r="E12" s="13">
        <v>-76</v>
      </c>
      <c r="F12" s="18">
        <v>62</v>
      </c>
      <c r="G12" s="41">
        <v>0</v>
      </c>
      <c r="H12" s="41">
        <v>0</v>
      </c>
      <c r="I12" s="41">
        <v>0</v>
      </c>
      <c r="J12" s="41">
        <v>0</v>
      </c>
      <c r="K12" s="55">
        <v>-40</v>
      </c>
      <c r="L12" s="41">
        <v>0</v>
      </c>
      <c r="M12" s="41">
        <v>0</v>
      </c>
      <c r="N12" s="21">
        <v>-37</v>
      </c>
      <c r="O12" s="21">
        <v>-12089</v>
      </c>
      <c r="P12" s="21">
        <v>-33020</v>
      </c>
      <c r="Q12" s="21">
        <v>-30998</v>
      </c>
      <c r="R12" s="18">
        <v>-65287</v>
      </c>
      <c r="S12" s="18">
        <v>-38036</v>
      </c>
      <c r="T12" s="21">
        <v>0</v>
      </c>
      <c r="U12" s="21">
        <v>0</v>
      </c>
      <c r="V12" s="18">
        <v>38036</v>
      </c>
      <c r="W12" s="18">
        <v>10105</v>
      </c>
      <c r="X12" s="18">
        <v>-26645</v>
      </c>
      <c r="Y12" s="18"/>
      <c r="Z12" s="18">
        <v>16318</v>
      </c>
      <c r="AA12" s="18">
        <v>-10407</v>
      </c>
      <c r="AB12" s="18">
        <v>6996</v>
      </c>
      <c r="AC12" s="18">
        <v>-4105</v>
      </c>
      <c r="AD12" s="18">
        <v>-20311</v>
      </c>
      <c r="AE12" s="102"/>
      <c r="AF12" s="102"/>
      <c r="AG12" s="102"/>
    </row>
    <row r="13" spans="2:33" x14ac:dyDescent="0.35">
      <c r="B13" s="13" t="s">
        <v>95</v>
      </c>
      <c r="C13" s="21">
        <v>-568062</v>
      </c>
      <c r="D13" s="21">
        <v>-722378</v>
      </c>
      <c r="E13" s="18">
        <v>-691381</v>
      </c>
      <c r="F13" s="18">
        <v>-857953</v>
      </c>
      <c r="G13" s="21">
        <v>-719831</v>
      </c>
      <c r="H13" s="21">
        <v>-864963</v>
      </c>
      <c r="I13" s="21">
        <v>-1035615</v>
      </c>
      <c r="J13" s="21">
        <v>-1103305</v>
      </c>
      <c r="K13" s="21">
        <v>-1025193</v>
      </c>
      <c r="L13" s="21">
        <v>-759094</v>
      </c>
      <c r="M13" s="21">
        <v>-934843</v>
      </c>
      <c r="N13" s="21">
        <v>-955679</v>
      </c>
      <c r="O13" s="21">
        <v>-1207344</v>
      </c>
      <c r="P13" s="21">
        <v>-1417338</v>
      </c>
      <c r="Q13" s="21">
        <v>-1646933</v>
      </c>
      <c r="R13" s="21">
        <v>-2055204</v>
      </c>
      <c r="S13" s="21">
        <v>-1677719</v>
      </c>
      <c r="T13" s="21">
        <v>-2682355</v>
      </c>
      <c r="U13" s="21">
        <v>-2914230</v>
      </c>
      <c r="V13" s="21">
        <v>-2603148.8089000043</v>
      </c>
      <c r="W13" s="21">
        <v>-2518384.3194997599</v>
      </c>
      <c r="X13" s="21">
        <v>-2316452.3609900018</v>
      </c>
      <c r="Y13" s="21">
        <v>-2206854.9265399976</v>
      </c>
      <c r="Z13" s="21">
        <v>-2005775.3558135619</v>
      </c>
      <c r="AA13" s="21">
        <v>-2170225.8414566619</v>
      </c>
      <c r="AB13" s="21">
        <v>-2369183.9544200078</v>
      </c>
      <c r="AC13" s="21">
        <v>-2529973</v>
      </c>
      <c r="AD13" s="21">
        <v>-2720332.2041233303</v>
      </c>
      <c r="AE13" s="21">
        <v>-2527027</v>
      </c>
      <c r="AF13" s="21">
        <v>-2484128</v>
      </c>
      <c r="AG13" s="21">
        <v>-2438845</v>
      </c>
    </row>
    <row r="14" spans="2:33" x14ac:dyDescent="0.35">
      <c r="B14" s="19" t="s">
        <v>96</v>
      </c>
      <c r="C14" s="30">
        <v>13613</v>
      </c>
      <c r="D14" s="30">
        <v>18657</v>
      </c>
      <c r="E14" s="20" t="e">
        <f>E10+#REF!</f>
        <v>#REF!</v>
      </c>
      <c r="F14" s="20">
        <v>24101.729999999981</v>
      </c>
      <c r="G14" s="30">
        <v>35406</v>
      </c>
      <c r="H14" s="30">
        <v>36788</v>
      </c>
      <c r="I14" s="30">
        <v>57887</v>
      </c>
      <c r="J14" s="30">
        <v>44714</v>
      </c>
      <c r="K14" s="30">
        <v>9987</v>
      </c>
      <c r="L14" s="30">
        <v>61908</v>
      </c>
      <c r="M14" s="30">
        <v>33144</v>
      </c>
      <c r="N14" s="30">
        <v>66181</v>
      </c>
      <c r="O14" s="30">
        <v>67767</v>
      </c>
      <c r="P14" s="30">
        <v>65681</v>
      </c>
      <c r="Q14" s="30">
        <v>43463</v>
      </c>
      <c r="R14" s="30">
        <v>88813</v>
      </c>
      <c r="S14" s="30">
        <v>164941</v>
      </c>
      <c r="T14" s="30">
        <v>122252</v>
      </c>
      <c r="U14" s="30">
        <v>121078</v>
      </c>
      <c r="V14" s="30">
        <v>293544.81125000678</v>
      </c>
      <c r="W14" s="30">
        <v>170812.68050024007</v>
      </c>
      <c r="X14" s="30">
        <v>77186.24794976227</v>
      </c>
      <c r="Y14" s="30">
        <v>18739.643935876898</v>
      </c>
      <c r="Z14" s="30">
        <v>2009.1423038803041</v>
      </c>
      <c r="AA14" s="30">
        <v>56802.976185768377</v>
      </c>
      <c r="AB14" s="30">
        <v>63205.933266661596</v>
      </c>
      <c r="AC14" s="30">
        <v>59834</v>
      </c>
      <c r="AD14" s="30">
        <v>134711.09054757003</v>
      </c>
      <c r="AE14" s="30">
        <v>54746</v>
      </c>
      <c r="AF14" s="30">
        <v>67565</v>
      </c>
      <c r="AG14" s="30">
        <v>46471</v>
      </c>
    </row>
    <row r="15" spans="2:33" x14ac:dyDescent="0.35">
      <c r="B15" s="13" t="s">
        <v>97</v>
      </c>
      <c r="C15" s="41">
        <v>248</v>
      </c>
      <c r="D15" s="41">
        <v>586</v>
      </c>
      <c r="E15" s="13">
        <v>499</v>
      </c>
      <c r="F15" s="18">
        <v>334</v>
      </c>
      <c r="G15" s="21">
        <v>499</v>
      </c>
      <c r="H15" s="21">
        <v>263</v>
      </c>
      <c r="I15" s="21">
        <v>353</v>
      </c>
      <c r="J15" s="21" t="s">
        <v>143</v>
      </c>
      <c r="K15" s="21">
        <v>634</v>
      </c>
      <c r="L15" s="21">
        <v>515</v>
      </c>
      <c r="M15" s="21">
        <v>452</v>
      </c>
      <c r="N15" s="21">
        <v>146</v>
      </c>
      <c r="O15" s="21">
        <v>129</v>
      </c>
      <c r="P15" s="21">
        <v>71</v>
      </c>
      <c r="Q15" s="21">
        <v>289</v>
      </c>
      <c r="R15" s="21">
        <v>37</v>
      </c>
      <c r="S15" s="21">
        <v>290</v>
      </c>
      <c r="T15" s="21">
        <v>73</v>
      </c>
      <c r="U15" s="21">
        <v>8</v>
      </c>
      <c r="V15" s="21">
        <v>-563.44490999999198</v>
      </c>
      <c r="W15" s="21">
        <v>645</v>
      </c>
      <c r="X15" s="21">
        <v>111.80361999999877</v>
      </c>
      <c r="Y15" s="21">
        <v>181.70336000000134</v>
      </c>
      <c r="Z15" s="21">
        <v>2007.0007199999991</v>
      </c>
      <c r="AA15" s="21">
        <v>586.09341999999992</v>
      </c>
      <c r="AB15" s="21">
        <v>84.001750000000129</v>
      </c>
      <c r="AC15" s="21">
        <v>50</v>
      </c>
      <c r="AD15" s="21">
        <v>489.90482999999995</v>
      </c>
      <c r="AE15" s="21">
        <v>2119</v>
      </c>
      <c r="AF15" s="21">
        <v>232.5</v>
      </c>
      <c r="AG15" s="21">
        <v>771.5</v>
      </c>
    </row>
    <row r="16" spans="2:33" x14ac:dyDescent="0.35">
      <c r="B16" s="13" t="s">
        <v>98</v>
      </c>
      <c r="C16" s="21">
        <v>-15900</v>
      </c>
      <c r="D16" s="21">
        <v>-19699</v>
      </c>
      <c r="E16" s="18">
        <v>-19428</v>
      </c>
      <c r="F16" s="18">
        <v>-21909</v>
      </c>
      <c r="G16" s="21">
        <v>-16971</v>
      </c>
      <c r="H16" s="21">
        <v>-23993</v>
      </c>
      <c r="I16" s="21">
        <v>-24244</v>
      </c>
      <c r="J16" s="21">
        <v>-24303</v>
      </c>
      <c r="K16" s="21">
        <v>-26517</v>
      </c>
      <c r="L16" s="21">
        <v>-27705</v>
      </c>
      <c r="M16" s="21">
        <v>-26467</v>
      </c>
      <c r="N16" s="21">
        <v>-31996</v>
      </c>
      <c r="O16" s="21">
        <v>-32530</v>
      </c>
      <c r="P16" s="21">
        <v>-30966</v>
      </c>
      <c r="Q16" s="21">
        <v>-31557</v>
      </c>
      <c r="R16" s="21">
        <v>-59663</v>
      </c>
      <c r="S16" s="21">
        <v>-36574</v>
      </c>
      <c r="T16" s="21">
        <v>-65792</v>
      </c>
      <c r="U16" s="21">
        <v>-63679</v>
      </c>
      <c r="V16" s="21">
        <v>-102258.73308000003</v>
      </c>
      <c r="W16" s="21">
        <v>-75506</v>
      </c>
      <c r="X16" s="21">
        <v>-26962.513140000054</v>
      </c>
      <c r="Y16" s="21">
        <v>-83736.608025423135</v>
      </c>
      <c r="Z16" s="21">
        <v>-51034.710037620855</v>
      </c>
      <c r="AA16" s="21">
        <v>-53976.369299700993</v>
      </c>
      <c r="AB16" s="21">
        <v>-56435.531709999937</v>
      </c>
      <c r="AC16" s="21">
        <v>-41845</v>
      </c>
      <c r="AD16" s="21">
        <v>-84529.098990299055</v>
      </c>
      <c r="AE16" s="21">
        <v>-47664</v>
      </c>
      <c r="AF16" s="21">
        <v>-68758</v>
      </c>
      <c r="AG16" s="21">
        <v>-32176</v>
      </c>
    </row>
    <row r="17" spans="2:33" x14ac:dyDescent="0.35">
      <c r="B17" s="13" t="s">
        <v>99</v>
      </c>
      <c r="C17" s="41">
        <v>0</v>
      </c>
      <c r="D17" s="41">
        <v>0</v>
      </c>
      <c r="E17" s="41">
        <v>0</v>
      </c>
      <c r="F17" s="18">
        <v>45</v>
      </c>
      <c r="G17" s="41">
        <v>0</v>
      </c>
      <c r="H17" s="41">
        <v>0</v>
      </c>
      <c r="I17" s="41">
        <v>198</v>
      </c>
      <c r="J17" s="41">
        <v>243</v>
      </c>
      <c r="K17" s="41">
        <v>0</v>
      </c>
      <c r="L17" s="41">
        <v>0</v>
      </c>
      <c r="M17" s="41">
        <v>0</v>
      </c>
      <c r="N17" s="41">
        <v>0</v>
      </c>
      <c r="O17" s="41">
        <v>32</v>
      </c>
      <c r="P17" s="41">
        <v>30</v>
      </c>
      <c r="Q17" s="41">
        <v>81</v>
      </c>
      <c r="R17" s="21">
        <v>-332</v>
      </c>
      <c r="S17" s="21">
        <v>-149</v>
      </c>
      <c r="T17" s="41">
        <v>31</v>
      </c>
      <c r="U17" s="41">
        <v>117</v>
      </c>
      <c r="V17" s="21">
        <v>-167</v>
      </c>
      <c r="W17" s="21">
        <v>471</v>
      </c>
      <c r="X17" s="21">
        <v>147.53061999996135</v>
      </c>
      <c r="Y17" s="21">
        <v>374.15975000004255</v>
      </c>
      <c r="Z17" s="21">
        <v>-7653.021670000031</v>
      </c>
      <c r="AA17" s="21">
        <v>-1108.4697999999999</v>
      </c>
      <c r="AB17" s="21">
        <v>1121.7099699999972</v>
      </c>
      <c r="AC17" s="21">
        <v>-3684</v>
      </c>
      <c r="AD17" s="21">
        <v>-1953.2401699999973</v>
      </c>
      <c r="AE17" s="21">
        <v>-11172</v>
      </c>
      <c r="AF17" s="21">
        <v>7405</v>
      </c>
      <c r="AG17" s="21">
        <v>9502</v>
      </c>
    </row>
    <row r="18" spans="2:33" x14ac:dyDescent="0.35">
      <c r="B18" s="13" t="s">
        <v>100</v>
      </c>
      <c r="C18" s="41">
        <v>-37</v>
      </c>
      <c r="D18" s="41">
        <v>-123</v>
      </c>
      <c r="E18" s="13">
        <v>-13</v>
      </c>
      <c r="F18" s="18">
        <v>-127</v>
      </c>
      <c r="G18" s="41">
        <v>-3</v>
      </c>
      <c r="H18" s="41">
        <v>-36</v>
      </c>
      <c r="I18" s="41">
        <v>-32</v>
      </c>
      <c r="J18" s="41">
        <v>71</v>
      </c>
      <c r="K18" s="41">
        <v>-76</v>
      </c>
      <c r="L18" s="41">
        <v>73</v>
      </c>
      <c r="M18" s="41">
        <v>-113</v>
      </c>
      <c r="N18" s="41">
        <v>-1748</v>
      </c>
      <c r="O18" s="41">
        <v>-25</v>
      </c>
      <c r="P18" s="41">
        <v>19</v>
      </c>
      <c r="Q18" s="41">
        <v>-583</v>
      </c>
      <c r="R18" s="21">
        <v>-1406</v>
      </c>
      <c r="S18" s="21">
        <v>-175</v>
      </c>
      <c r="T18" s="41">
        <v>-7</v>
      </c>
      <c r="U18" s="41">
        <v>-68</v>
      </c>
      <c r="V18" s="21">
        <v>3679.7410800000034</v>
      </c>
      <c r="W18" s="21">
        <v>-4</v>
      </c>
      <c r="X18" s="21">
        <v>-2.5117200000604498</v>
      </c>
      <c r="Y18" s="21">
        <v>-1224.9883599999448</v>
      </c>
      <c r="Z18" s="21">
        <v>1231.3094599999636</v>
      </c>
      <c r="AA18" s="21">
        <v>-362.44018000000131</v>
      </c>
      <c r="AB18" s="21">
        <v>-1189.191640000005</v>
      </c>
      <c r="AC18" s="21">
        <v>-302</v>
      </c>
      <c r="AD18" s="21">
        <v>1262.6318200000064</v>
      </c>
      <c r="AE18" s="21">
        <v>-117</v>
      </c>
      <c r="AF18" s="21">
        <v>-164</v>
      </c>
      <c r="AG18" s="21">
        <v>-74</v>
      </c>
    </row>
    <row r="19" spans="2:33" x14ac:dyDescent="0.35">
      <c r="B19" s="19" t="s">
        <v>101</v>
      </c>
      <c r="C19" s="30">
        <v>-2076</v>
      </c>
      <c r="D19" s="30">
        <v>-579</v>
      </c>
      <c r="E19" s="20" t="e">
        <f>SUM(E14:E18)</f>
        <v>#REF!</v>
      </c>
      <c r="F19" s="20">
        <v>2444.7299999999814</v>
      </c>
      <c r="G19" s="30">
        <v>18931</v>
      </c>
      <c r="H19" s="30">
        <v>13022</v>
      </c>
      <c r="I19" s="30">
        <v>34162</v>
      </c>
      <c r="J19" s="30">
        <v>20561</v>
      </c>
      <c r="K19" s="30">
        <v>-15972</v>
      </c>
      <c r="L19" s="30">
        <v>34791</v>
      </c>
      <c r="M19" s="30">
        <v>7016</v>
      </c>
      <c r="N19" s="30">
        <v>32583</v>
      </c>
      <c r="O19" s="30">
        <v>35373</v>
      </c>
      <c r="P19" s="30">
        <v>34835</v>
      </c>
      <c r="Q19" s="30">
        <v>11693</v>
      </c>
      <c r="R19" s="30">
        <v>27449</v>
      </c>
      <c r="S19" s="30">
        <v>128333</v>
      </c>
      <c r="T19" s="30">
        <v>56557</v>
      </c>
      <c r="U19" s="30">
        <v>57456</v>
      </c>
      <c r="V19" s="30">
        <v>194235.37434000679</v>
      </c>
      <c r="W19" s="30">
        <v>96418.680500240065</v>
      </c>
      <c r="X19" s="30">
        <v>50480.237830002174</v>
      </c>
      <c r="Y19" s="30">
        <v>-65666.089339546103</v>
      </c>
      <c r="Z19" s="30">
        <v>-53439.95972398069</v>
      </c>
      <c r="AA19" s="30">
        <v>1941.7903260673802</v>
      </c>
      <c r="AB19" s="30">
        <v>6786.9216366616529</v>
      </c>
      <c r="AC19" s="30">
        <v>14053</v>
      </c>
      <c r="AD19" s="30">
        <v>49981.28803727097</v>
      </c>
      <c r="AE19" s="30">
        <v>-2088</v>
      </c>
      <c r="AF19" s="30">
        <v>6280.5</v>
      </c>
      <c r="AG19" s="105">
        <v>24494.5</v>
      </c>
    </row>
    <row r="20" spans="2:33" x14ac:dyDescent="0.35">
      <c r="B20" s="13" t="s">
        <v>102</v>
      </c>
      <c r="C20" s="41">
        <v>25</v>
      </c>
      <c r="D20" s="41">
        <v>44</v>
      </c>
      <c r="E20" s="13">
        <v>37</v>
      </c>
      <c r="F20" s="18">
        <v>33.939840000000004</v>
      </c>
      <c r="G20" s="41">
        <v>17</v>
      </c>
      <c r="H20" s="41">
        <v>0</v>
      </c>
      <c r="I20" s="41">
        <v>0</v>
      </c>
      <c r="J20" s="41">
        <v>-3</v>
      </c>
      <c r="K20" s="41">
        <v>156</v>
      </c>
      <c r="L20" s="41">
        <v>-93</v>
      </c>
      <c r="M20" s="41">
        <v>224</v>
      </c>
      <c r="N20" s="41">
        <v>1</v>
      </c>
      <c r="O20" s="41">
        <v>0</v>
      </c>
      <c r="P20" s="41">
        <v>184</v>
      </c>
      <c r="Q20" s="41">
        <v>-79</v>
      </c>
      <c r="R20" s="76">
        <v>674</v>
      </c>
      <c r="S20" s="76">
        <v>15</v>
      </c>
      <c r="T20" s="41">
        <v>1</v>
      </c>
      <c r="U20" s="41">
        <v>2</v>
      </c>
      <c r="V20" s="76">
        <v>242.03888000000006</v>
      </c>
      <c r="W20" s="76">
        <v>755.20851000000016</v>
      </c>
      <c r="X20" s="76">
        <v>251</v>
      </c>
      <c r="Y20" s="76">
        <v>27.348060000000032</v>
      </c>
      <c r="Z20" s="76">
        <v>6916.3855199999998</v>
      </c>
      <c r="AA20" s="76">
        <v>83.70616999999973</v>
      </c>
      <c r="AB20" s="76">
        <v>853.32110999999963</v>
      </c>
      <c r="AC20" s="76">
        <v>618</v>
      </c>
      <c r="AD20" s="76">
        <v>3007.9727200000002</v>
      </c>
      <c r="AE20" s="76">
        <v>2385</v>
      </c>
      <c r="AF20" s="21">
        <v>-1666</v>
      </c>
      <c r="AG20" s="90">
        <v>-620</v>
      </c>
    </row>
    <row r="21" spans="2:33" x14ac:dyDescent="0.35">
      <c r="B21" s="13" t="s">
        <v>103</v>
      </c>
      <c r="C21" s="21">
        <v>-1723</v>
      </c>
      <c r="D21" s="21">
        <v>-1751.1688900000017</v>
      </c>
      <c r="E21" s="18">
        <v>-1709</v>
      </c>
      <c r="F21" s="18">
        <v>-2568</v>
      </c>
      <c r="G21" s="21">
        <v>-1669</v>
      </c>
      <c r="H21" s="21">
        <v>-2213</v>
      </c>
      <c r="I21" s="21">
        <v>-2292</v>
      </c>
      <c r="J21" s="21">
        <v>-2280</v>
      </c>
      <c r="K21" s="21">
        <v>-1587</v>
      </c>
      <c r="L21" s="21">
        <v>-1025</v>
      </c>
      <c r="M21" s="21">
        <v>-1168</v>
      </c>
      <c r="N21" s="21">
        <v>-1696</v>
      </c>
      <c r="O21" s="21">
        <v>-1317</v>
      </c>
      <c r="P21" s="21">
        <v>-1440</v>
      </c>
      <c r="Q21" s="21">
        <v>-1567</v>
      </c>
      <c r="R21" s="21">
        <v>-3670</v>
      </c>
      <c r="S21" s="21">
        <v>-3111</v>
      </c>
      <c r="T21" s="21">
        <v>-307</v>
      </c>
      <c r="U21" s="21">
        <v>-1674</v>
      </c>
      <c r="V21" s="21">
        <v>-6282.1220299998567</v>
      </c>
      <c r="W21" s="18">
        <v>-2186.2864502389784</v>
      </c>
      <c r="X21" s="18">
        <v>-1866</v>
      </c>
      <c r="Y21" s="18">
        <v>-3939.0731250073659</v>
      </c>
      <c r="Z21" s="18">
        <v>-16126.066541494776</v>
      </c>
      <c r="AA21" s="18">
        <v>-7897.7542847793393</v>
      </c>
      <c r="AB21" s="18">
        <v>-13279.761500000312</v>
      </c>
      <c r="AC21" s="18">
        <v>-8290</v>
      </c>
      <c r="AD21" s="18">
        <v>-13056.484215220347</v>
      </c>
      <c r="AE21" s="18">
        <v>-1000</v>
      </c>
      <c r="AF21" s="18">
        <v>-18198</v>
      </c>
      <c r="AG21" s="106">
        <v>-17281</v>
      </c>
    </row>
    <row r="22" spans="2:33" x14ac:dyDescent="0.35">
      <c r="B22" s="13" t="s">
        <v>262</v>
      </c>
      <c r="C22" s="21"/>
      <c r="D22" s="21"/>
      <c r="E22" s="18"/>
      <c r="F22" s="1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8"/>
      <c r="X22" s="18"/>
      <c r="Y22" s="18"/>
      <c r="Z22" s="18"/>
      <c r="AA22" s="18"/>
      <c r="AB22" s="18"/>
      <c r="AC22" s="18"/>
      <c r="AD22" s="18"/>
      <c r="AE22" s="18">
        <v>14</v>
      </c>
      <c r="AF22" s="18">
        <v>3129</v>
      </c>
      <c r="AG22" s="106">
        <v>-1370</v>
      </c>
    </row>
    <row r="23" spans="2:33" x14ac:dyDescent="0.35">
      <c r="B23" s="19" t="s">
        <v>104</v>
      </c>
      <c r="C23" s="30">
        <v>-3774</v>
      </c>
      <c r="D23" s="30">
        <v>-2285.7658400000018</v>
      </c>
      <c r="E23" s="20" t="e">
        <f>SUM(E19:E21)</f>
        <v>#REF!</v>
      </c>
      <c r="F23" s="20">
        <v>-89.330160000018623</v>
      </c>
      <c r="G23" s="30">
        <v>17279</v>
      </c>
      <c r="H23" s="30">
        <v>10809</v>
      </c>
      <c r="I23" s="30">
        <v>31870</v>
      </c>
      <c r="J23" s="30">
        <v>18278</v>
      </c>
      <c r="K23" s="30">
        <v>-17403</v>
      </c>
      <c r="L23" s="30">
        <v>33673</v>
      </c>
      <c r="M23" s="30">
        <v>6072</v>
      </c>
      <c r="N23" s="30">
        <v>30888</v>
      </c>
      <c r="O23" s="30">
        <v>34056</v>
      </c>
      <c r="P23" s="30">
        <v>33579</v>
      </c>
      <c r="Q23" s="30">
        <v>10047</v>
      </c>
      <c r="R23" s="30">
        <v>24453</v>
      </c>
      <c r="S23" s="30">
        <v>125237</v>
      </c>
      <c r="T23" s="30">
        <v>56251</v>
      </c>
      <c r="U23" s="30">
        <v>55784</v>
      </c>
      <c r="V23" s="30">
        <v>188195.29119000694</v>
      </c>
      <c r="W23" s="30">
        <v>94987.602560001076</v>
      </c>
      <c r="X23" s="30">
        <v>48865.237830002174</v>
      </c>
      <c r="Y23" s="30">
        <v>-69577.494904793537</v>
      </c>
      <c r="Z23" s="30">
        <v>-63087.004494215973</v>
      </c>
      <c r="AA23" s="30">
        <v>-3936.2068318142497</v>
      </c>
      <c r="AB23" s="30">
        <v>-7575.5697102363683</v>
      </c>
      <c r="AC23" s="30">
        <v>6381</v>
      </c>
      <c r="AD23" s="30">
        <v>39932.776542050618</v>
      </c>
      <c r="AE23" s="30">
        <v>-689</v>
      </c>
      <c r="AF23" s="30">
        <v>-10454.5</v>
      </c>
      <c r="AG23" s="105">
        <v>5223.5</v>
      </c>
    </row>
    <row r="24" spans="2:33" x14ac:dyDescent="0.35">
      <c r="C24" s="41"/>
      <c r="D24" s="41"/>
      <c r="F24" s="18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</row>
    <row r="25" spans="2:33" x14ac:dyDescent="0.35">
      <c r="B25" s="13" t="s">
        <v>105</v>
      </c>
      <c r="C25" s="41">
        <v>-246</v>
      </c>
      <c r="D25" s="41">
        <v>-237</v>
      </c>
      <c r="E25" s="13">
        <v>-255</v>
      </c>
      <c r="F25" s="18">
        <v>-242</v>
      </c>
      <c r="G25" s="41">
        <v>-217</v>
      </c>
      <c r="H25" s="41">
        <v>-211</v>
      </c>
      <c r="I25" s="41">
        <v>-232</v>
      </c>
      <c r="J25" s="41">
        <v>-172</v>
      </c>
      <c r="K25" s="41">
        <v>-177</v>
      </c>
      <c r="L25" s="41">
        <v>-577</v>
      </c>
      <c r="M25" s="41">
        <v>-985</v>
      </c>
      <c r="N25" s="41">
        <v>-988</v>
      </c>
      <c r="O25" s="41">
        <v>-987</v>
      </c>
      <c r="P25" s="41">
        <v>-1031</v>
      </c>
      <c r="Q25" s="41">
        <v>-490</v>
      </c>
      <c r="R25" s="21">
        <v>-217</v>
      </c>
      <c r="S25" s="21">
        <v>-319</v>
      </c>
      <c r="T25" s="21">
        <v>-431</v>
      </c>
      <c r="U25" s="21">
        <v>-471</v>
      </c>
      <c r="V25" s="21">
        <v>-897.54534000000012</v>
      </c>
      <c r="W25" s="21">
        <v>-1155.85877</v>
      </c>
      <c r="X25" s="21">
        <v>-2017.3354099999997</v>
      </c>
      <c r="Y25" s="21">
        <v>-2733.6954598038901</v>
      </c>
      <c r="Z25" s="21">
        <v>-3313.2733901961101</v>
      </c>
      <c r="AA25" s="21">
        <v>-3350.9518577233334</v>
      </c>
      <c r="AB25" s="21">
        <v>-3787</v>
      </c>
      <c r="AC25" s="21">
        <v>-3228</v>
      </c>
      <c r="AD25" s="21">
        <v>-4089.0481422766666</v>
      </c>
      <c r="AE25" s="21">
        <v>-3650</v>
      </c>
      <c r="AF25" s="21">
        <v>-4050</v>
      </c>
      <c r="AG25" s="21">
        <v>-4347</v>
      </c>
    </row>
    <row r="26" spans="2:33" s="44" customFormat="1" x14ac:dyDescent="0.35">
      <c r="B26" s="46" t="s">
        <v>106</v>
      </c>
      <c r="C26" s="47">
        <v>-1830</v>
      </c>
      <c r="D26" s="47">
        <f>D19-D25</f>
        <v>-342</v>
      </c>
      <c r="E26" s="47" t="e">
        <f>E19-E25</f>
        <v>#REF!</v>
      </c>
      <c r="F26" s="47">
        <f>F19-F25</f>
        <v>2686.7299999999814</v>
      </c>
      <c r="G26" s="48">
        <v>19148</v>
      </c>
      <c r="H26" s="48">
        <v>13233</v>
      </c>
      <c r="I26" s="48">
        <v>34394</v>
      </c>
      <c r="J26" s="48">
        <v>20733</v>
      </c>
      <c r="K26" s="48">
        <v>-15696.434330001301</v>
      </c>
      <c r="L26" s="48">
        <v>34782.210909998503</v>
      </c>
      <c r="M26" s="48">
        <v>8086.4304199992403</v>
      </c>
      <c r="N26" s="48">
        <v>36584.861940000003</v>
      </c>
      <c r="O26" s="48">
        <v>36335.217850000598</v>
      </c>
      <c r="P26" s="48">
        <v>36078.4318499972</v>
      </c>
      <c r="Q26" s="48">
        <v>13148.553860001201</v>
      </c>
      <c r="R26" s="48">
        <v>27124.074060001454</v>
      </c>
      <c r="S26" s="48">
        <v>128026</v>
      </c>
      <c r="T26" s="48">
        <v>59685</v>
      </c>
      <c r="U26" s="48">
        <v>51434</v>
      </c>
      <c r="V26" s="48">
        <v>206035</v>
      </c>
      <c r="W26" s="48">
        <v>97574.680199999901</v>
      </c>
      <c r="X26" s="48">
        <v>52497.714469999912</v>
      </c>
      <c r="Y26" s="48">
        <v>-62933.115469739925</v>
      </c>
      <c r="Z26" s="48">
        <v>-50127.147063544471</v>
      </c>
      <c r="AA26" s="48">
        <v>5292.7421837907132</v>
      </c>
      <c r="AB26" s="48">
        <v>10574</v>
      </c>
      <c r="AC26" s="48">
        <v>17281.257816209287</v>
      </c>
      <c r="AD26" s="48">
        <v>54070</v>
      </c>
      <c r="AE26" s="49">
        <v>1562.14</v>
      </c>
      <c r="AF26" s="49">
        <v>10330</v>
      </c>
      <c r="AG26" s="49">
        <v>28841.5</v>
      </c>
    </row>
    <row r="27" spans="2:33" s="44" customFormat="1" x14ac:dyDescent="0.35">
      <c r="B27" s="46" t="s">
        <v>107</v>
      </c>
      <c r="C27" s="47">
        <v>3290</v>
      </c>
      <c r="D27" s="47">
        <v>2831</v>
      </c>
      <c r="E27" s="47">
        <v>8980</v>
      </c>
      <c r="F27" s="47">
        <v>16757</v>
      </c>
      <c r="G27" s="48">
        <v>7399.0139600000202</v>
      </c>
      <c r="H27" s="48">
        <v>15815.74919</v>
      </c>
      <c r="I27" s="48">
        <v>18745.030689999901</v>
      </c>
      <c r="J27" s="48">
        <v>21016.721870000001</v>
      </c>
      <c r="K27" s="48">
        <v>26464.894739998701</v>
      </c>
      <c r="L27" s="48">
        <v>20196.892609997099</v>
      </c>
      <c r="M27" s="48">
        <v>13980.3004399974</v>
      </c>
      <c r="N27" s="48">
        <v>24000.8025300013</v>
      </c>
      <c r="O27" s="48">
        <v>22062</v>
      </c>
      <c r="P27" s="48">
        <v>24492.966120000001</v>
      </c>
      <c r="Q27" s="48">
        <v>13880.33383</v>
      </c>
      <c r="R27" s="48">
        <v>22790.023220000101</v>
      </c>
      <c r="S27" s="48">
        <v>48324</v>
      </c>
      <c r="T27" s="48">
        <v>61927</v>
      </c>
      <c r="U27" s="48">
        <v>115849</v>
      </c>
      <c r="V27" s="48">
        <v>209901</v>
      </c>
      <c r="W27" s="48">
        <v>87074.703439999896</v>
      </c>
      <c r="X27" s="48">
        <v>32273.017380000001</v>
      </c>
      <c r="Y27" s="48">
        <v>-31967.934399999976</v>
      </c>
      <c r="Z27" s="48">
        <v>-44325.354283284498</v>
      </c>
      <c r="AA27" s="48">
        <v>10289.5</v>
      </c>
      <c r="AB27" s="48">
        <v>7552</v>
      </c>
      <c r="AC27" s="48">
        <v>30954.75</v>
      </c>
      <c r="AD27" s="48">
        <v>31627.75</v>
      </c>
      <c r="AE27" s="49">
        <v>24366.9</v>
      </c>
      <c r="AF27" s="49">
        <v>35708</v>
      </c>
      <c r="AG27" s="49">
        <v>17969.956760000023</v>
      </c>
    </row>
    <row r="28" spans="2:33" x14ac:dyDescent="0.35">
      <c r="J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2:33" x14ac:dyDescent="0.35">
      <c r="V29" s="18"/>
    </row>
    <row r="31" spans="2:33" ht="26.5" x14ac:dyDescent="0.35">
      <c r="B31" s="53" t="s">
        <v>108</v>
      </c>
      <c r="Q31" s="18"/>
      <c r="R31" s="18"/>
      <c r="S31" s="18"/>
      <c r="T31" s="18"/>
      <c r="U31" s="18"/>
      <c r="V31" s="18"/>
      <c r="W31" s="18"/>
    </row>
    <row r="32" spans="2:33" ht="52.5" x14ac:dyDescent="0.35">
      <c r="B32" s="53" t="s">
        <v>154</v>
      </c>
    </row>
    <row r="33" spans="2:2" x14ac:dyDescent="0.35">
      <c r="B3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2118-310F-480D-A611-D7C2E7612C6A}">
  <sheetPr>
    <tabColor rgb="FF071D49"/>
  </sheetPr>
  <dimension ref="B2:AG32"/>
  <sheetViews>
    <sheetView zoomScaleNormal="100" workbookViewId="0">
      <pane xSplit="2" topLeftCell="AC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5.54296875" style="13" customWidth="1"/>
    <col min="3" max="5" width="13.1796875" style="13" customWidth="1"/>
    <col min="6" max="6" width="14.1796875" style="13" customWidth="1"/>
    <col min="7" max="33" width="13.1796875" style="13" customWidth="1"/>
    <col min="34" max="16384" width="8.7265625" style="13"/>
  </cols>
  <sheetData>
    <row r="2" spans="2:33" ht="31.5" x14ac:dyDescent="0.5">
      <c r="B2" s="12" t="s">
        <v>197</v>
      </c>
      <c r="AE2" s="100" t="s">
        <v>261</v>
      </c>
      <c r="AF2" s="100"/>
      <c r="AG2" s="100"/>
    </row>
    <row r="4" spans="2:33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</row>
    <row r="5" spans="2:33" x14ac:dyDescent="0.35">
      <c r="B5" s="13" t="s">
        <v>258</v>
      </c>
      <c r="C5" s="21">
        <v>64697</v>
      </c>
      <c r="D5" s="21">
        <v>67854</v>
      </c>
      <c r="E5" s="18">
        <v>86237</v>
      </c>
      <c r="F5" s="18">
        <v>82921</v>
      </c>
      <c r="G5" s="21">
        <v>71819</v>
      </c>
      <c r="H5" s="21">
        <v>83702</v>
      </c>
      <c r="I5" s="21">
        <v>88462</v>
      </c>
      <c r="J5" s="21">
        <v>99493</v>
      </c>
      <c r="K5" s="21">
        <v>93181</v>
      </c>
      <c r="L5" s="21">
        <v>60579</v>
      </c>
      <c r="M5" s="21">
        <v>83709</v>
      </c>
      <c r="N5" s="21">
        <v>105491</v>
      </c>
      <c r="O5" s="21">
        <v>139744</v>
      </c>
      <c r="P5" s="21">
        <v>125804</v>
      </c>
      <c r="Q5" s="21">
        <v>168351</v>
      </c>
      <c r="R5" s="21">
        <v>211439</v>
      </c>
      <c r="S5" s="21">
        <v>188211</v>
      </c>
      <c r="T5" s="21">
        <v>273157</v>
      </c>
      <c r="U5" s="21">
        <v>304529</v>
      </c>
      <c r="V5" s="21">
        <v>288439.84865999781</v>
      </c>
      <c r="W5" s="21">
        <v>298461</v>
      </c>
      <c r="X5" s="21">
        <v>205722.4987</v>
      </c>
      <c r="Y5" s="21">
        <v>250840.27541999999</v>
      </c>
      <c r="Z5" s="21">
        <v>223146.44234999837</v>
      </c>
      <c r="AA5" s="21">
        <v>217055.17635000026</v>
      </c>
      <c r="AB5" s="21">
        <v>199356.73493999999</v>
      </c>
      <c r="AC5" s="21">
        <v>209587</v>
      </c>
      <c r="AD5" s="21">
        <v>219743.08870999975</v>
      </c>
      <c r="AE5" s="101"/>
      <c r="AF5" s="101"/>
      <c r="AG5" s="101"/>
    </row>
    <row r="6" spans="2:33" x14ac:dyDescent="0.35">
      <c r="B6" s="13" t="s">
        <v>93</v>
      </c>
      <c r="C6" s="41">
        <v>0</v>
      </c>
      <c r="D6" s="41">
        <v>0</v>
      </c>
      <c r="E6" s="41">
        <v>0</v>
      </c>
      <c r="F6" s="41">
        <v>0</v>
      </c>
      <c r="G6" s="41">
        <v>108</v>
      </c>
      <c r="H6" s="41">
        <v>0</v>
      </c>
      <c r="I6" s="41">
        <v>156</v>
      </c>
      <c r="J6" s="41">
        <v>117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/>
      <c r="W6" s="41"/>
      <c r="X6" s="67">
        <v>0</v>
      </c>
      <c r="Y6" s="67">
        <v>0</v>
      </c>
      <c r="Z6" s="67">
        <v>0</v>
      </c>
      <c r="AA6" s="41">
        <v>-688</v>
      </c>
      <c r="AB6" s="41">
        <v>-13706</v>
      </c>
      <c r="AC6" s="41">
        <v>-8652</v>
      </c>
      <c r="AD6" s="41">
        <v>-8659</v>
      </c>
      <c r="AE6" s="101"/>
      <c r="AF6" s="101"/>
      <c r="AG6" s="101"/>
    </row>
    <row r="7" spans="2:33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206066</v>
      </c>
      <c r="AF7" s="21">
        <v>274749</v>
      </c>
      <c r="AG7" s="21">
        <v>183730</v>
      </c>
    </row>
    <row r="8" spans="2:33" x14ac:dyDescent="0.35">
      <c r="B8" s="13" t="s">
        <v>92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/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21">
        <v>-6000</v>
      </c>
      <c r="AG8" s="21">
        <v>6000</v>
      </c>
    </row>
    <row r="9" spans="2:33" x14ac:dyDescent="0.35">
      <c r="B9" s="13" t="s">
        <v>194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/>
      <c r="AD9" s="67">
        <v>0</v>
      </c>
      <c r="AE9" s="67">
        <v>0</v>
      </c>
      <c r="AF9" s="67">
        <v>0</v>
      </c>
      <c r="AG9" s="67">
        <v>20521</v>
      </c>
    </row>
    <row r="10" spans="2:33" x14ac:dyDescent="0.35">
      <c r="B10" s="19" t="s">
        <v>94</v>
      </c>
      <c r="C10" s="30">
        <v>64697</v>
      </c>
      <c r="D10" s="30">
        <v>67854</v>
      </c>
      <c r="E10" s="20">
        <v>86237</v>
      </c>
      <c r="F10" s="20">
        <v>82921</v>
      </c>
      <c r="G10" s="30">
        <v>71927</v>
      </c>
      <c r="H10" s="30">
        <v>83702</v>
      </c>
      <c r="I10" s="30">
        <v>88618</v>
      </c>
      <c r="J10" s="30">
        <v>99610</v>
      </c>
      <c r="K10" s="30">
        <v>93181</v>
      </c>
      <c r="L10" s="30">
        <v>60579</v>
      </c>
      <c r="M10" s="30">
        <v>83709</v>
      </c>
      <c r="N10" s="30">
        <v>105491</v>
      </c>
      <c r="O10" s="30">
        <v>139744</v>
      </c>
      <c r="P10" s="30">
        <v>125804</v>
      </c>
      <c r="Q10" s="30">
        <v>168351</v>
      </c>
      <c r="R10" s="30">
        <v>211439</v>
      </c>
      <c r="S10" s="30">
        <v>188211</v>
      </c>
      <c r="T10" s="30">
        <v>273157</v>
      </c>
      <c r="U10" s="30">
        <v>304529</v>
      </c>
      <c r="V10" s="30">
        <v>288439.84865999781</v>
      </c>
      <c r="W10" s="30">
        <v>298461</v>
      </c>
      <c r="X10" s="30">
        <v>205722.49869999976</v>
      </c>
      <c r="Y10" s="30">
        <v>250840.27542000008</v>
      </c>
      <c r="Z10" s="30">
        <v>223146.44234999851</v>
      </c>
      <c r="AA10" s="30">
        <v>216367.17635000026</v>
      </c>
      <c r="AB10" s="30">
        <v>185650.73493999999</v>
      </c>
      <c r="AC10" s="30">
        <v>200935</v>
      </c>
      <c r="AD10" s="30">
        <v>211084.08870999975</v>
      </c>
      <c r="AE10" s="30">
        <v>206066</v>
      </c>
      <c r="AF10" s="30">
        <v>268749</v>
      </c>
      <c r="AG10" s="30">
        <v>210251</v>
      </c>
    </row>
    <row r="11" spans="2:33" x14ac:dyDescent="0.35">
      <c r="B11" s="13" t="s">
        <v>255</v>
      </c>
      <c r="C11" s="21">
        <v>-60061</v>
      </c>
      <c r="D11" s="21">
        <v>-63800</v>
      </c>
      <c r="E11" s="18">
        <v>-81488</v>
      </c>
      <c r="F11" s="18">
        <v>-75572</v>
      </c>
      <c r="G11" s="21">
        <v>-66622</v>
      </c>
      <c r="H11" s="21">
        <v>-78185</v>
      </c>
      <c r="I11" s="21">
        <v>-81822</v>
      </c>
      <c r="J11" s="21">
        <v>-93014</v>
      </c>
      <c r="K11" s="21">
        <v>-87513</v>
      </c>
      <c r="L11" s="21">
        <v>-54997</v>
      </c>
      <c r="M11" s="21">
        <v>-79813</v>
      </c>
      <c r="N11" s="21">
        <v>-100731</v>
      </c>
      <c r="O11" s="21">
        <v>-133540</v>
      </c>
      <c r="P11" s="21">
        <v>-120700</v>
      </c>
      <c r="Q11" s="21">
        <v>-155430</v>
      </c>
      <c r="R11" s="21">
        <v>-200317</v>
      </c>
      <c r="S11" s="21">
        <v>-160125</v>
      </c>
      <c r="T11" s="21">
        <v>-239603</v>
      </c>
      <c r="U11" s="21">
        <v>-276489</v>
      </c>
      <c r="V11" s="21">
        <v>-258064.19006999955</v>
      </c>
      <c r="W11" s="21"/>
      <c r="X11" s="21">
        <v>-177650.81536999997</v>
      </c>
      <c r="Y11" s="67">
        <v>0</v>
      </c>
      <c r="Z11" s="21">
        <v>-714214.84590000554</v>
      </c>
      <c r="AA11" s="21">
        <v>-197152.02558999992</v>
      </c>
      <c r="AB11" s="21">
        <v>-176783.13227000006</v>
      </c>
      <c r="AC11" s="21">
        <v>-185086</v>
      </c>
      <c r="AD11" s="21">
        <v>-215670.84214000002</v>
      </c>
      <c r="AE11" s="101"/>
      <c r="AF11" s="101"/>
      <c r="AG11" s="101"/>
    </row>
    <row r="12" spans="2:33" x14ac:dyDescent="0.35">
      <c r="B12" s="13" t="s">
        <v>254</v>
      </c>
      <c r="C12" s="41">
        <v>0</v>
      </c>
      <c r="D12" s="41">
        <v>0</v>
      </c>
      <c r="E12" s="41">
        <v>0</v>
      </c>
      <c r="F12" s="41">
        <v>0</v>
      </c>
      <c r="G12" s="41">
        <v>-108</v>
      </c>
      <c r="H12" s="41">
        <v>0</v>
      </c>
      <c r="I12" s="41">
        <v>-156</v>
      </c>
      <c r="J12" s="41">
        <v>-117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/>
      <c r="X12" s="67">
        <v>0</v>
      </c>
      <c r="Y12" s="67">
        <v>0</v>
      </c>
      <c r="Z12" s="21">
        <v>26759</v>
      </c>
      <c r="AA12" s="67">
        <v>0</v>
      </c>
      <c r="AB12" s="67">
        <v>13246</v>
      </c>
      <c r="AC12" s="67">
        <v>8064</v>
      </c>
      <c r="AD12" s="67">
        <v>7764</v>
      </c>
      <c r="AE12" s="102"/>
      <c r="AF12" s="102"/>
      <c r="AG12" s="102"/>
    </row>
    <row r="13" spans="2:33" x14ac:dyDescent="0.35">
      <c r="B13" s="13" t="s">
        <v>95</v>
      </c>
      <c r="C13" s="21">
        <v>-60061</v>
      </c>
      <c r="D13" s="21">
        <v>-63800</v>
      </c>
      <c r="E13" s="18">
        <v>-81488</v>
      </c>
      <c r="F13" s="18">
        <v>-75572</v>
      </c>
      <c r="G13" s="21">
        <v>-66730</v>
      </c>
      <c r="H13" s="21">
        <v>-78185</v>
      </c>
      <c r="I13" s="21">
        <v>-81978</v>
      </c>
      <c r="J13" s="21">
        <v>-93131</v>
      </c>
      <c r="K13" s="21">
        <v>-87513</v>
      </c>
      <c r="L13" s="21">
        <v>-54997</v>
      </c>
      <c r="M13" s="21">
        <v>-79813</v>
      </c>
      <c r="N13" s="21">
        <v>-100731</v>
      </c>
      <c r="O13" s="21">
        <v>-133540</v>
      </c>
      <c r="P13" s="21">
        <v>-120700</v>
      </c>
      <c r="Q13" s="21">
        <v>-155430</v>
      </c>
      <c r="R13" s="21">
        <v>-200317</v>
      </c>
      <c r="S13" s="21">
        <v>-160125</v>
      </c>
      <c r="T13" s="21">
        <v>-239603</v>
      </c>
      <c r="U13" s="21">
        <v>-276489</v>
      </c>
      <c r="V13" s="21">
        <v>-258064.19006999955</v>
      </c>
      <c r="W13" s="21">
        <v>-264695</v>
      </c>
      <c r="X13" s="21">
        <v>-177650.81536999997</v>
      </c>
      <c r="Y13" s="21">
        <v>-220378.19488000008</v>
      </c>
      <c r="Z13" s="21">
        <v>-202382.65102000546</v>
      </c>
      <c r="AA13" s="21">
        <v>-197152.02558999992</v>
      </c>
      <c r="AB13" s="21">
        <v>-163537.13227000006</v>
      </c>
      <c r="AC13" s="21">
        <v>-177022</v>
      </c>
      <c r="AD13" s="21">
        <v>-207906.84214000002</v>
      </c>
      <c r="AE13" s="21">
        <v>-169073</v>
      </c>
      <c r="AF13" s="21">
        <v>-223893</v>
      </c>
      <c r="AG13" s="21">
        <v>-186993</v>
      </c>
    </row>
    <row r="14" spans="2:33" x14ac:dyDescent="0.35">
      <c r="B14" s="19" t="s">
        <v>96</v>
      </c>
      <c r="C14" s="30">
        <v>4636</v>
      </c>
      <c r="D14" s="30">
        <v>4054</v>
      </c>
      <c r="E14" s="20">
        <v>4749</v>
      </c>
      <c r="F14" s="20">
        <v>7349</v>
      </c>
      <c r="G14" s="30">
        <v>5197</v>
      </c>
      <c r="H14" s="30">
        <v>5517</v>
      </c>
      <c r="I14" s="30">
        <v>6640</v>
      </c>
      <c r="J14" s="30">
        <v>6479</v>
      </c>
      <c r="K14" s="30">
        <v>5668</v>
      </c>
      <c r="L14" s="30">
        <v>5582</v>
      </c>
      <c r="M14" s="30">
        <v>3896</v>
      </c>
      <c r="N14" s="30">
        <v>4760</v>
      </c>
      <c r="O14" s="30">
        <v>6204</v>
      </c>
      <c r="P14" s="30">
        <v>5104</v>
      </c>
      <c r="Q14" s="30">
        <v>12921</v>
      </c>
      <c r="R14" s="30">
        <v>11122</v>
      </c>
      <c r="S14" s="30">
        <v>28086</v>
      </c>
      <c r="T14" s="30">
        <v>33554</v>
      </c>
      <c r="U14" s="30">
        <v>28040</v>
      </c>
      <c r="V14" s="30">
        <v>30375.65858999826</v>
      </c>
      <c r="W14" s="30">
        <v>33766</v>
      </c>
      <c r="X14" s="30">
        <v>28071.683329999796</v>
      </c>
      <c r="Y14" s="30">
        <v>30462.080539999995</v>
      </c>
      <c r="Z14" s="30">
        <v>20763.791329993051</v>
      </c>
      <c r="AA14" s="30">
        <v>19215.150760000339</v>
      </c>
      <c r="AB14" s="30">
        <v>22113.602669999935</v>
      </c>
      <c r="AC14" s="30">
        <v>23913</v>
      </c>
      <c r="AD14" s="30">
        <v>3177.2465699997265</v>
      </c>
      <c r="AE14" s="30">
        <v>36993</v>
      </c>
      <c r="AF14" s="30">
        <v>44856</v>
      </c>
      <c r="AG14" s="30">
        <v>23258</v>
      </c>
    </row>
    <row r="15" spans="2:33" x14ac:dyDescent="0.35">
      <c r="B15" s="13" t="s">
        <v>97</v>
      </c>
      <c r="C15" s="41">
        <v>50</v>
      </c>
      <c r="D15" s="41">
        <v>158</v>
      </c>
      <c r="E15" s="13">
        <v>93</v>
      </c>
      <c r="F15" s="18">
        <v>141</v>
      </c>
      <c r="G15" s="41">
        <v>23</v>
      </c>
      <c r="H15" s="41">
        <v>123</v>
      </c>
      <c r="I15" s="41">
        <v>111</v>
      </c>
      <c r="J15" s="41">
        <v>764</v>
      </c>
      <c r="K15" s="41">
        <v>126</v>
      </c>
      <c r="L15" s="41">
        <v>7</v>
      </c>
      <c r="M15" s="41">
        <v>476</v>
      </c>
      <c r="N15" s="41">
        <v>50</v>
      </c>
      <c r="O15" s="41">
        <v>39</v>
      </c>
      <c r="P15" s="41">
        <v>51</v>
      </c>
      <c r="Q15" s="41">
        <v>30</v>
      </c>
      <c r="R15" s="41">
        <v>49</v>
      </c>
      <c r="S15" s="41">
        <v>20</v>
      </c>
      <c r="T15" s="41">
        <v>569</v>
      </c>
      <c r="U15" s="41">
        <v>370</v>
      </c>
      <c r="V15" s="66">
        <v>623.23600999999962</v>
      </c>
      <c r="W15" s="66">
        <v>56</v>
      </c>
      <c r="X15" s="66">
        <v>899</v>
      </c>
      <c r="Y15" s="66"/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</row>
    <row r="16" spans="2:33" x14ac:dyDescent="0.35">
      <c r="B16" s="13" t="s">
        <v>98</v>
      </c>
      <c r="C16" s="21">
        <v>-3947</v>
      </c>
      <c r="D16" s="21">
        <v>-4016</v>
      </c>
      <c r="E16" s="18">
        <v>-3792</v>
      </c>
      <c r="F16" s="18">
        <v>-4119</v>
      </c>
      <c r="G16" s="21">
        <v>-3419</v>
      </c>
      <c r="H16" s="21">
        <v>-3684</v>
      </c>
      <c r="I16" s="21">
        <v>-4409</v>
      </c>
      <c r="J16" s="21">
        <v>-5078</v>
      </c>
      <c r="K16" s="21">
        <v>-3414</v>
      </c>
      <c r="L16" s="21">
        <v>-3962</v>
      </c>
      <c r="M16" s="21">
        <v>-2943</v>
      </c>
      <c r="N16" s="21">
        <v>-4047</v>
      </c>
      <c r="O16" s="21">
        <v>-2963</v>
      </c>
      <c r="P16" s="21">
        <v>-3903</v>
      </c>
      <c r="Q16" s="21">
        <v>-5397</v>
      </c>
      <c r="R16" s="21">
        <v>-7056</v>
      </c>
      <c r="S16" s="21">
        <v>-10630</v>
      </c>
      <c r="T16" s="21">
        <v>-9525</v>
      </c>
      <c r="U16" s="21">
        <v>-11777</v>
      </c>
      <c r="V16" s="21">
        <v>-16010.966870000033</v>
      </c>
      <c r="W16" s="21">
        <v>-15493</v>
      </c>
      <c r="X16" s="21">
        <v>-18091.356550000026</v>
      </c>
      <c r="Y16" s="21">
        <v>-17979.47464</v>
      </c>
      <c r="Z16" s="21">
        <v>-23287.634129999831</v>
      </c>
      <c r="AA16" s="21">
        <v>-15849.192949999997</v>
      </c>
      <c r="AB16" s="21">
        <v>-16494.298920000008</v>
      </c>
      <c r="AC16" s="21">
        <v>-20674</v>
      </c>
      <c r="AD16" s="21">
        <v>-12859.508129999995</v>
      </c>
      <c r="AE16" s="21">
        <v>-34457</v>
      </c>
      <c r="AF16" s="21">
        <v>-41731</v>
      </c>
      <c r="AG16" s="21">
        <v>-46975</v>
      </c>
    </row>
    <row r="17" spans="2:33" x14ac:dyDescent="0.35">
      <c r="B17" s="13" t="s">
        <v>99</v>
      </c>
      <c r="C17" s="41">
        <v>0</v>
      </c>
      <c r="D17" s="41">
        <v>62</v>
      </c>
      <c r="E17" s="13">
        <v>200</v>
      </c>
      <c r="F17" s="18">
        <v>120</v>
      </c>
      <c r="G17" s="41">
        <v>347</v>
      </c>
      <c r="H17" s="41">
        <v>548</v>
      </c>
      <c r="I17" s="41">
        <v>30</v>
      </c>
      <c r="J17" s="41">
        <v>-407</v>
      </c>
      <c r="K17" s="41">
        <v>107</v>
      </c>
      <c r="L17" s="41">
        <v>39</v>
      </c>
      <c r="M17" s="41">
        <v>47</v>
      </c>
      <c r="N17" s="41">
        <v>-4</v>
      </c>
      <c r="O17" s="41">
        <v>0</v>
      </c>
      <c r="P17" s="4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54</v>
      </c>
      <c r="X17" s="21">
        <v>-481</v>
      </c>
      <c r="Y17" s="21">
        <v>-1296.6809399999966</v>
      </c>
      <c r="Z17" s="21">
        <v>9365.6915199999912</v>
      </c>
      <c r="AA17" s="21">
        <v>1768.2584500000003</v>
      </c>
      <c r="AB17" s="21">
        <v>-1330.342239999999</v>
      </c>
      <c r="AC17" s="21">
        <v>3771</v>
      </c>
      <c r="AD17" s="21">
        <v>2101.0837899999988</v>
      </c>
      <c r="AE17" s="21">
        <v>5770</v>
      </c>
      <c r="AF17" s="21">
        <v>-3717</v>
      </c>
      <c r="AG17" s="21">
        <v>-1587</v>
      </c>
    </row>
    <row r="18" spans="2:33" x14ac:dyDescent="0.35">
      <c r="B18" s="13" t="s">
        <v>100</v>
      </c>
      <c r="C18" s="41">
        <v>-5</v>
      </c>
      <c r="D18" s="41">
        <v>-18</v>
      </c>
      <c r="E18" s="13">
        <v>-3</v>
      </c>
      <c r="F18" s="18">
        <v>-40</v>
      </c>
      <c r="G18" s="41">
        <v>-46</v>
      </c>
      <c r="H18" s="41">
        <v>29</v>
      </c>
      <c r="I18" s="41">
        <v>-5</v>
      </c>
      <c r="J18" s="41">
        <v>-193</v>
      </c>
      <c r="K18" s="41">
        <v>-5</v>
      </c>
      <c r="L18" s="41">
        <v>-67</v>
      </c>
      <c r="M18" s="41">
        <v>-2</v>
      </c>
      <c r="N18" s="41">
        <v>0</v>
      </c>
      <c r="O18" s="41">
        <v>-122</v>
      </c>
      <c r="P18" s="41">
        <v>-38</v>
      </c>
      <c r="Q18" s="41">
        <v>-178</v>
      </c>
      <c r="R18" s="41">
        <v>255</v>
      </c>
      <c r="S18" s="41">
        <v>-188</v>
      </c>
      <c r="T18" s="41">
        <v>-766</v>
      </c>
      <c r="U18" s="41">
        <v>-262</v>
      </c>
      <c r="V18" s="21">
        <v>-3930.92256</v>
      </c>
      <c r="W18" s="21">
        <v>-126</v>
      </c>
      <c r="X18" s="21">
        <v>-32.864240000000791</v>
      </c>
      <c r="Y18" s="21">
        <v>-610.17785999999796</v>
      </c>
      <c r="Z18" s="21">
        <v>734.50121999999465</v>
      </c>
      <c r="AA18" s="21">
        <v>-497.70282000000043</v>
      </c>
      <c r="AB18" s="21">
        <v>-0.58696188800081472</v>
      </c>
      <c r="AC18" s="21">
        <v>-8</v>
      </c>
      <c r="AD18" s="21">
        <v>-1018.7102181119988</v>
      </c>
      <c r="AE18" s="21">
        <v>-6587</v>
      </c>
      <c r="AF18" s="21">
        <v>6151</v>
      </c>
      <c r="AG18" s="21">
        <v>-2154</v>
      </c>
    </row>
    <row r="19" spans="2:33" x14ac:dyDescent="0.35">
      <c r="B19" s="19" t="s">
        <v>101</v>
      </c>
      <c r="C19" s="58">
        <v>734</v>
      </c>
      <c r="D19" s="58">
        <v>240</v>
      </c>
      <c r="E19" s="59">
        <v>1247</v>
      </c>
      <c r="F19" s="59">
        <v>3451</v>
      </c>
      <c r="G19" s="58">
        <v>2102</v>
      </c>
      <c r="H19" s="58">
        <v>2533</v>
      </c>
      <c r="I19" s="58">
        <v>2367</v>
      </c>
      <c r="J19" s="58">
        <v>1565</v>
      </c>
      <c r="K19" s="58">
        <v>2482</v>
      </c>
      <c r="L19" s="58">
        <v>1599</v>
      </c>
      <c r="M19" s="58">
        <v>1474</v>
      </c>
      <c r="N19" s="58">
        <v>759</v>
      </c>
      <c r="O19" s="58">
        <v>3158</v>
      </c>
      <c r="P19" s="58">
        <v>1214</v>
      </c>
      <c r="Q19" s="58">
        <v>7376</v>
      </c>
      <c r="R19" s="58">
        <v>4370</v>
      </c>
      <c r="S19" s="58">
        <v>17288</v>
      </c>
      <c r="T19" s="58">
        <v>23832</v>
      </c>
      <c r="U19" s="58">
        <v>16371</v>
      </c>
      <c r="V19" s="58">
        <v>11057.005169998214</v>
      </c>
      <c r="W19" s="58">
        <v>18257</v>
      </c>
      <c r="X19" s="58">
        <v>10365.485499999766</v>
      </c>
      <c r="Y19" s="58">
        <v>10575.747100000001</v>
      </c>
      <c r="Z19" s="58">
        <v>7576.3269799932059</v>
      </c>
      <c r="AA19" s="58">
        <v>4636.5134400003417</v>
      </c>
      <c r="AB19" s="58">
        <v>4288.3745481119267</v>
      </c>
      <c r="AC19" s="58">
        <v>7002</v>
      </c>
      <c r="AD19" s="58">
        <v>-8599.8879881122684</v>
      </c>
      <c r="AE19" s="30">
        <v>1719</v>
      </c>
      <c r="AF19" s="30">
        <v>5559</v>
      </c>
      <c r="AG19" s="30">
        <v>-27458</v>
      </c>
    </row>
    <row r="20" spans="2:33" x14ac:dyDescent="0.35">
      <c r="B20" s="13" t="s">
        <v>102</v>
      </c>
      <c r="C20" s="60">
        <v>5</v>
      </c>
      <c r="D20" s="60">
        <v>7</v>
      </c>
      <c r="E20" s="61">
        <v>5</v>
      </c>
      <c r="F20" s="61">
        <v>10.345780000000001</v>
      </c>
      <c r="G20" s="60">
        <v>67</v>
      </c>
      <c r="H20" s="60">
        <v>58</v>
      </c>
      <c r="I20" s="60">
        <v>54</v>
      </c>
      <c r="J20" s="60">
        <v>63</v>
      </c>
      <c r="K20" s="60">
        <v>72</v>
      </c>
      <c r="L20" s="60">
        <v>94</v>
      </c>
      <c r="M20" s="60">
        <v>45</v>
      </c>
      <c r="N20" s="60">
        <v>26</v>
      </c>
      <c r="O20" s="60">
        <v>0</v>
      </c>
      <c r="P20" s="60">
        <v>35</v>
      </c>
      <c r="Q20" s="60">
        <v>32</v>
      </c>
      <c r="R20" s="60">
        <v>142</v>
      </c>
      <c r="S20" s="60">
        <v>6</v>
      </c>
      <c r="T20" s="60">
        <v>0</v>
      </c>
      <c r="U20" s="60">
        <v>8</v>
      </c>
      <c r="V20" s="60">
        <v>2</v>
      </c>
      <c r="W20" s="60">
        <v>251.41295999999991</v>
      </c>
      <c r="X20" s="60">
        <v>75.77004000000008</v>
      </c>
      <c r="Y20" s="60">
        <v>63.572689999999682</v>
      </c>
      <c r="Z20" s="21">
        <v>-148.66911999999974</v>
      </c>
      <c r="AA20" s="60">
        <v>67.559830000000019</v>
      </c>
      <c r="AB20" s="60">
        <v>2.8769899999999353</v>
      </c>
      <c r="AC20" s="60">
        <v>640</v>
      </c>
      <c r="AD20" s="60">
        <v>246.56318000000005</v>
      </c>
      <c r="AE20" s="76">
        <v>88</v>
      </c>
      <c r="AF20" s="76">
        <v>93</v>
      </c>
      <c r="AG20" s="76">
        <v>370</v>
      </c>
    </row>
    <row r="21" spans="2:33" x14ac:dyDescent="0.35">
      <c r="B21" s="13" t="s">
        <v>103</v>
      </c>
      <c r="C21" s="21">
        <v>-59</v>
      </c>
      <c r="D21" s="21">
        <v>-33</v>
      </c>
      <c r="E21" s="21">
        <v>-68</v>
      </c>
      <c r="F21" s="21">
        <v>-29</v>
      </c>
      <c r="G21" s="21">
        <v>-45</v>
      </c>
      <c r="H21" s="21">
        <v>-27</v>
      </c>
      <c r="I21" s="21">
        <v>-35</v>
      </c>
      <c r="J21" s="21">
        <v>-238</v>
      </c>
      <c r="K21" s="21">
        <v>-29</v>
      </c>
      <c r="L21" s="21">
        <v>-23</v>
      </c>
      <c r="M21" s="21">
        <v>-23</v>
      </c>
      <c r="N21" s="21">
        <v>-22</v>
      </c>
      <c r="O21" s="21">
        <v>-22</v>
      </c>
      <c r="P21" s="21">
        <v>-22</v>
      </c>
      <c r="Q21" s="21">
        <v>-21</v>
      </c>
      <c r="R21" s="21">
        <v>-229</v>
      </c>
      <c r="S21" s="21">
        <v>-8</v>
      </c>
      <c r="T21" s="21">
        <v>-27</v>
      </c>
      <c r="U21" s="21">
        <v>-42</v>
      </c>
      <c r="V21" s="21">
        <v>-35.486879999999957</v>
      </c>
      <c r="W21" s="21">
        <v>-789</v>
      </c>
      <c r="X21" s="21">
        <v>-32.919489999999996</v>
      </c>
      <c r="Y21" s="21">
        <v>717.21775000000002</v>
      </c>
      <c r="Z21" s="21">
        <v>-40.521749999999997</v>
      </c>
      <c r="AA21" s="21">
        <v>-44.069980000000001</v>
      </c>
      <c r="AB21" s="21">
        <v>-93.349980000000059</v>
      </c>
      <c r="AC21" s="21">
        <v>-1</v>
      </c>
      <c r="AD21" s="21">
        <v>-331.58003999999994</v>
      </c>
      <c r="AE21" s="18">
        <v>-611</v>
      </c>
      <c r="AF21" s="18">
        <v>-645</v>
      </c>
      <c r="AG21" s="18">
        <v>-881</v>
      </c>
    </row>
    <row r="22" spans="2:33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-24</v>
      </c>
      <c r="AF22" s="18">
        <v>-730</v>
      </c>
      <c r="AG22" s="18">
        <v>4679</v>
      </c>
    </row>
    <row r="23" spans="2:33" x14ac:dyDescent="0.35">
      <c r="B23" s="19" t="s">
        <v>104</v>
      </c>
      <c r="C23" s="58">
        <v>680</v>
      </c>
      <c r="D23" s="58">
        <v>214</v>
      </c>
      <c r="E23" s="59">
        <v>1184</v>
      </c>
      <c r="F23" s="59">
        <v>3432.3457800000001</v>
      </c>
      <c r="G23" s="58">
        <v>2124</v>
      </c>
      <c r="H23" s="58">
        <v>2564</v>
      </c>
      <c r="I23" s="58">
        <v>2386</v>
      </c>
      <c r="J23" s="58">
        <v>1390</v>
      </c>
      <c r="K23" s="58">
        <v>2525</v>
      </c>
      <c r="L23" s="58">
        <v>1670</v>
      </c>
      <c r="M23" s="58">
        <v>1496</v>
      </c>
      <c r="N23" s="58">
        <v>763</v>
      </c>
      <c r="O23" s="58">
        <v>3136</v>
      </c>
      <c r="P23" s="58">
        <v>1227</v>
      </c>
      <c r="Q23" s="58">
        <v>7387</v>
      </c>
      <c r="R23" s="58">
        <v>4283</v>
      </c>
      <c r="S23" s="58">
        <v>17286</v>
      </c>
      <c r="T23" s="58">
        <v>23805</v>
      </c>
      <c r="U23" s="58">
        <v>16337</v>
      </c>
      <c r="V23" s="58">
        <v>11023.492389998224</v>
      </c>
      <c r="W23" s="58">
        <v>17719.412960000001</v>
      </c>
      <c r="X23" s="58">
        <v>10408.336049999765</v>
      </c>
      <c r="Y23" s="58">
        <v>11356.537539999998</v>
      </c>
      <c r="Z23" s="30">
        <v>-724.80472315318912</v>
      </c>
      <c r="AA23" s="58">
        <v>3123.6259453111616</v>
      </c>
      <c r="AB23" s="58">
        <v>5734.2789028011066</v>
      </c>
      <c r="AC23" s="58">
        <v>7641</v>
      </c>
      <c r="AD23" s="58">
        <v>-8684.9048481122682</v>
      </c>
      <c r="AE23" s="30">
        <v>1172</v>
      </c>
      <c r="AF23" s="30">
        <v>4277</v>
      </c>
      <c r="AG23" s="30">
        <v>-23290</v>
      </c>
    </row>
    <row r="24" spans="2:33" x14ac:dyDescent="0.35">
      <c r="C24" s="60"/>
      <c r="D24" s="60"/>
      <c r="E24" s="61"/>
      <c r="F24" s="61"/>
      <c r="G24" s="60"/>
      <c r="H24" s="60"/>
      <c r="I24" s="60"/>
      <c r="J24" s="60"/>
      <c r="K24" s="60"/>
      <c r="L24" s="60"/>
      <c r="M24" s="60"/>
      <c r="N24" s="60">
        <v>0</v>
      </c>
      <c r="O24" s="60"/>
      <c r="P24" s="60"/>
      <c r="Q24" s="60"/>
      <c r="R24" s="60">
        <v>0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41"/>
      <c r="AF24" s="41"/>
      <c r="AG24" s="41"/>
    </row>
    <row r="25" spans="2:33" x14ac:dyDescent="0.35">
      <c r="B25" s="13" t="s">
        <v>105</v>
      </c>
      <c r="C25" s="21">
        <v>-264</v>
      </c>
      <c r="D25" s="21">
        <v>-257</v>
      </c>
      <c r="E25" s="21">
        <v>-236</v>
      </c>
      <c r="F25" s="21">
        <v>-234</v>
      </c>
      <c r="G25" s="21">
        <v>-205</v>
      </c>
      <c r="H25" s="21">
        <v>-169</v>
      </c>
      <c r="I25" s="21">
        <v>-157</v>
      </c>
      <c r="J25" s="21">
        <v>-155</v>
      </c>
      <c r="K25" s="21">
        <v>-166</v>
      </c>
      <c r="L25" s="21">
        <v>-193</v>
      </c>
      <c r="M25" s="21">
        <v>-190</v>
      </c>
      <c r="N25" s="21">
        <v>-188</v>
      </c>
      <c r="O25" s="21">
        <v>-190</v>
      </c>
      <c r="P25" s="21">
        <v>-190</v>
      </c>
      <c r="Q25" s="21">
        <v>-187</v>
      </c>
      <c r="R25" s="21">
        <v>-177</v>
      </c>
      <c r="S25" s="21">
        <v>-162</v>
      </c>
      <c r="T25" s="21">
        <v>-168</v>
      </c>
      <c r="U25" s="21">
        <v>-175</v>
      </c>
      <c r="V25" s="21">
        <v>-164</v>
      </c>
      <c r="W25" s="21">
        <v>-122.46698000000001</v>
      </c>
      <c r="X25" s="21">
        <v>-1161.70117</v>
      </c>
      <c r="Y25" s="21">
        <v>-1138.0497899999998</v>
      </c>
      <c r="Z25" s="21">
        <v>-1160.8243300000006</v>
      </c>
      <c r="AA25" s="21">
        <v>-1252.53727</v>
      </c>
      <c r="AB25" s="21">
        <v>-1368.9746499999999</v>
      </c>
      <c r="AC25" s="21">
        <v>-1837</v>
      </c>
      <c r="AD25" s="21">
        <v>-2214.4880800000001</v>
      </c>
      <c r="AE25" s="21">
        <v>-3377</v>
      </c>
      <c r="AF25" s="21">
        <v>-3174</v>
      </c>
      <c r="AG25" s="21">
        <v>-2605</v>
      </c>
    </row>
    <row r="26" spans="2:33" x14ac:dyDescent="0.35">
      <c r="B26" s="37" t="s">
        <v>106</v>
      </c>
      <c r="C26" s="62">
        <v>998</v>
      </c>
      <c r="D26" s="63">
        <v>497</v>
      </c>
      <c r="E26" s="62">
        <v>1483</v>
      </c>
      <c r="F26" s="62">
        <v>3685</v>
      </c>
      <c r="G26" s="63">
        <v>2307</v>
      </c>
      <c r="H26" s="63">
        <v>2702</v>
      </c>
      <c r="I26" s="63">
        <v>2524</v>
      </c>
      <c r="J26" s="63">
        <v>1720</v>
      </c>
      <c r="K26" s="63">
        <v>2683.2561600000799</v>
      </c>
      <c r="L26" s="63">
        <v>1911.2175400000699</v>
      </c>
      <c r="M26" s="63">
        <v>1706.4231600000401</v>
      </c>
      <c r="N26" s="63">
        <v>964.51904000017203</v>
      </c>
      <c r="O26" s="63">
        <v>3347.6357800001401</v>
      </c>
      <c r="P26" s="63">
        <v>1439.86719000024</v>
      </c>
      <c r="Q26" s="63">
        <v>7595.2445499999203</v>
      </c>
      <c r="R26" s="63">
        <v>4480.0221399996899</v>
      </c>
      <c r="S26" s="63">
        <v>17436</v>
      </c>
      <c r="T26" s="63">
        <v>24013</v>
      </c>
      <c r="U26" s="63">
        <v>16059</v>
      </c>
      <c r="V26" s="63">
        <v>11671</v>
      </c>
      <c r="W26" s="63">
        <v>18016.074080000053</v>
      </c>
      <c r="X26" s="63">
        <v>11885.925919999947</v>
      </c>
      <c r="Y26" s="63">
        <v>11714.036189999948</v>
      </c>
      <c r="Z26" s="63">
        <v>8737.5207299999674</v>
      </c>
      <c r="AA26" s="63">
        <v>5889.0507100003415</v>
      </c>
      <c r="AB26" s="63">
        <v>5656</v>
      </c>
      <c r="AC26" s="48">
        <v>8839</v>
      </c>
      <c r="AD26" s="48">
        <v>-6384.0507100003415</v>
      </c>
      <c r="AE26" s="49">
        <v>5095.9409999999998</v>
      </c>
      <c r="AF26" s="49">
        <v>8733</v>
      </c>
      <c r="AG26" s="49">
        <v>-24853</v>
      </c>
    </row>
    <row r="27" spans="2:33" x14ac:dyDescent="0.35">
      <c r="B27" s="46" t="s">
        <v>107</v>
      </c>
      <c r="C27" s="64">
        <v>998</v>
      </c>
      <c r="D27" s="64">
        <v>497</v>
      </c>
      <c r="E27" s="64">
        <v>1483</v>
      </c>
      <c r="F27" s="64">
        <v>3685</v>
      </c>
      <c r="G27" s="64">
        <v>2307</v>
      </c>
      <c r="H27" s="64">
        <v>1379.33211999999</v>
      </c>
      <c r="I27" s="64">
        <v>2098.4462599999401</v>
      </c>
      <c r="J27" s="64">
        <v>1842.34719000015</v>
      </c>
      <c r="K27" s="64">
        <v>2644.2539100000799</v>
      </c>
      <c r="L27" s="64">
        <v>1950.2197900000699</v>
      </c>
      <c r="M27" s="64">
        <v>1706.4231600000401</v>
      </c>
      <c r="N27" s="64">
        <v>964.51904000017203</v>
      </c>
      <c r="O27" s="63">
        <v>3347.6357800001401</v>
      </c>
      <c r="P27" s="63">
        <v>1439.86719000024</v>
      </c>
      <c r="Q27" s="63">
        <v>7067.0980999999401</v>
      </c>
      <c r="R27" s="63">
        <v>5008.6858999967999</v>
      </c>
      <c r="S27" s="63">
        <v>17436</v>
      </c>
      <c r="T27" s="63">
        <v>24013</v>
      </c>
      <c r="U27" s="63">
        <v>16059</v>
      </c>
      <c r="V27" s="63">
        <v>11671</v>
      </c>
      <c r="W27" s="63">
        <v>18016.0740800001</v>
      </c>
      <c r="X27" s="63">
        <v>11885.925919999947</v>
      </c>
      <c r="Y27" s="63">
        <v>11714.036189999901</v>
      </c>
      <c r="Z27" s="63">
        <v>8737.5207299999693</v>
      </c>
      <c r="AA27" s="63">
        <v>5889.05</v>
      </c>
      <c r="AB27" s="63">
        <v>5357</v>
      </c>
      <c r="AC27" s="63">
        <v>7577.08</v>
      </c>
      <c r="AD27" s="48">
        <v>-6630</v>
      </c>
      <c r="AE27" s="49">
        <v>3583.9270000000001</v>
      </c>
      <c r="AF27" s="49">
        <v>1160</v>
      </c>
      <c r="AG27" s="49">
        <v>-14339</v>
      </c>
    </row>
    <row r="28" spans="2:33" x14ac:dyDescent="0.35">
      <c r="U28" s="87"/>
      <c r="AE28" s="18"/>
      <c r="AF28" s="18"/>
      <c r="AG28" s="18"/>
    </row>
    <row r="30" spans="2:33" ht="26.5" x14ac:dyDescent="0.35">
      <c r="B30" s="53" t="s">
        <v>108</v>
      </c>
    </row>
    <row r="31" spans="2:33" ht="26.5" x14ac:dyDescent="0.35">
      <c r="B31" s="53" t="s">
        <v>148</v>
      </c>
    </row>
    <row r="32" spans="2:33" ht="58" x14ac:dyDescent="0.35">
      <c r="B32" s="57" t="s">
        <v>153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884B-76A8-4B50-A891-E79CDDF5C80B}">
  <sheetPr>
    <tabColor rgb="FF071D49"/>
  </sheetPr>
  <dimension ref="B2:AG32"/>
  <sheetViews>
    <sheetView zoomScaleNormal="100" workbookViewId="0">
      <pane xSplit="2" topLeftCell="AC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26953125" style="13" customWidth="1"/>
    <col min="3" max="33" width="13.1796875" style="13" customWidth="1"/>
    <col min="34" max="16384" width="8.7265625" style="13"/>
  </cols>
  <sheetData>
    <row r="2" spans="2:33" ht="31.5" x14ac:dyDescent="0.5">
      <c r="B2" s="12" t="s">
        <v>236</v>
      </c>
      <c r="AE2" s="100" t="s">
        <v>261</v>
      </c>
      <c r="AF2" s="100"/>
      <c r="AG2" s="100"/>
    </row>
    <row r="4" spans="2:33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</row>
    <row r="5" spans="2:33" x14ac:dyDescent="0.35">
      <c r="B5" s="13" t="s">
        <v>233</v>
      </c>
      <c r="C5" s="21">
        <v>11320</v>
      </c>
      <c r="D5" s="21">
        <v>12097</v>
      </c>
      <c r="E5" s="21">
        <v>6858</v>
      </c>
      <c r="F5" s="21">
        <v>14475</v>
      </c>
      <c r="G5" s="21">
        <v>11147</v>
      </c>
      <c r="H5" s="21">
        <v>7109</v>
      </c>
      <c r="I5" s="21">
        <v>10763</v>
      </c>
      <c r="J5" s="21">
        <v>18849</v>
      </c>
      <c r="K5" s="21">
        <v>22066</v>
      </c>
      <c r="L5" s="21">
        <v>8419</v>
      </c>
      <c r="M5" s="21">
        <v>6551</v>
      </c>
      <c r="N5" s="21">
        <v>34741</v>
      </c>
      <c r="O5" s="21">
        <v>92390</v>
      </c>
      <c r="P5" s="21">
        <v>19156</v>
      </c>
      <c r="Q5" s="21">
        <v>90522</v>
      </c>
      <c r="R5" s="21">
        <v>350554</v>
      </c>
      <c r="S5" s="21">
        <v>196910</v>
      </c>
      <c r="T5" s="21">
        <v>152473</v>
      </c>
      <c r="U5" s="21">
        <v>128122</v>
      </c>
      <c r="V5" s="21">
        <v>127689.2570300001</v>
      </c>
      <c r="W5" s="90">
        <v>192983</v>
      </c>
      <c r="X5" s="21">
        <v>82998</v>
      </c>
      <c r="Y5" s="21">
        <v>43128.985330000003</v>
      </c>
      <c r="Z5" s="21">
        <v>113066.96511000005</v>
      </c>
      <c r="AA5" s="21">
        <v>288914.3329033333</v>
      </c>
      <c r="AB5" s="21">
        <v>135765.33443666674</v>
      </c>
      <c r="AC5" s="21">
        <v>98359</v>
      </c>
      <c r="AD5" s="21">
        <v>345434.33266000001</v>
      </c>
      <c r="AE5" s="101"/>
      <c r="AF5" s="101"/>
      <c r="AG5" s="101"/>
    </row>
    <row r="6" spans="2:33" x14ac:dyDescent="0.35">
      <c r="B6" s="13" t="s">
        <v>93</v>
      </c>
      <c r="C6" s="21">
        <v>3667</v>
      </c>
      <c r="D6" s="21">
        <v>2198</v>
      </c>
      <c r="E6" s="21">
        <v>681</v>
      </c>
      <c r="F6" s="21">
        <v>1430</v>
      </c>
      <c r="G6" s="21">
        <v>3185</v>
      </c>
      <c r="H6" s="21">
        <v>1978</v>
      </c>
      <c r="I6" s="21">
        <v>1265</v>
      </c>
      <c r="J6" s="21">
        <v>3788</v>
      </c>
      <c r="K6" s="21">
        <v>2519</v>
      </c>
      <c r="L6" s="21">
        <v>3716</v>
      </c>
      <c r="M6" s="21">
        <v>2313</v>
      </c>
      <c r="N6" s="21">
        <v>3408</v>
      </c>
      <c r="O6" s="21">
        <v>4104</v>
      </c>
      <c r="P6" s="21">
        <v>3568</v>
      </c>
      <c r="Q6" s="21">
        <v>5531</v>
      </c>
      <c r="R6" s="21">
        <v>11086</v>
      </c>
      <c r="S6" s="21">
        <v>9527</v>
      </c>
      <c r="T6" s="21"/>
      <c r="U6" s="21"/>
      <c r="V6" s="21">
        <v>-9527</v>
      </c>
      <c r="W6" s="21">
        <v>-64421</v>
      </c>
      <c r="X6" s="21">
        <v>-28112</v>
      </c>
      <c r="Y6" s="21"/>
      <c r="Z6" s="21">
        <v>92533</v>
      </c>
      <c r="AA6" s="21">
        <v>-90085</v>
      </c>
      <c r="AB6" s="21">
        <v>-38202</v>
      </c>
      <c r="AC6" s="21">
        <v>-17094</v>
      </c>
      <c r="AD6" s="21">
        <v>-99713</v>
      </c>
      <c r="AE6" s="101"/>
      <c r="AF6" s="101"/>
      <c r="AG6" s="101"/>
    </row>
    <row r="7" spans="2:33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301213</v>
      </c>
      <c r="AF7" s="21">
        <v>158666</v>
      </c>
      <c r="AG7" s="21">
        <v>95789</v>
      </c>
    </row>
    <row r="8" spans="2:33" x14ac:dyDescent="0.35">
      <c r="B8" s="13" t="s">
        <v>92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21">
        <v>0</v>
      </c>
      <c r="W8" s="21">
        <v>4829</v>
      </c>
      <c r="X8" s="21">
        <v>6027</v>
      </c>
      <c r="Y8" s="21">
        <v>-9611</v>
      </c>
      <c r="Z8" s="21">
        <v>112</v>
      </c>
      <c r="AA8" s="21">
        <v>105</v>
      </c>
      <c r="AB8" s="21">
        <v>731</v>
      </c>
      <c r="AC8" s="21">
        <v>-8</v>
      </c>
      <c r="AD8" s="21">
        <v>-264</v>
      </c>
      <c r="AE8" s="67">
        <v>0</v>
      </c>
      <c r="AF8" s="67">
        <v>0</v>
      </c>
      <c r="AG8" s="67">
        <v>0</v>
      </c>
    </row>
    <row r="9" spans="2:33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5284</v>
      </c>
      <c r="AA9" s="21"/>
      <c r="AB9" s="21">
        <v>4194</v>
      </c>
      <c r="AC9" s="21">
        <v>2442</v>
      </c>
      <c r="AD9" s="21">
        <v>5902</v>
      </c>
      <c r="AE9" s="18">
        <v>1429</v>
      </c>
      <c r="AF9" s="18">
        <v>2086</v>
      </c>
      <c r="AG9" s="18">
        <v>5039</v>
      </c>
    </row>
    <row r="10" spans="2:33" x14ac:dyDescent="0.35">
      <c r="B10" s="19" t="s">
        <v>94</v>
      </c>
      <c r="C10" s="30">
        <v>14987</v>
      </c>
      <c r="D10" s="30">
        <v>14295</v>
      </c>
      <c r="E10" s="30">
        <v>7539</v>
      </c>
      <c r="F10" s="30">
        <v>15905</v>
      </c>
      <c r="G10" s="30">
        <v>14332</v>
      </c>
      <c r="H10" s="30">
        <f>SUM(H5:H8)</f>
        <v>9087</v>
      </c>
      <c r="I10" s="30">
        <v>12028</v>
      </c>
      <c r="J10" s="30">
        <v>22637</v>
      </c>
      <c r="K10" s="30">
        <v>24585</v>
      </c>
      <c r="L10" s="30">
        <v>12135</v>
      </c>
      <c r="M10" s="30">
        <v>8864</v>
      </c>
      <c r="N10" s="30">
        <v>38149</v>
      </c>
      <c r="O10" s="30">
        <v>96494</v>
      </c>
      <c r="P10" s="30">
        <v>22724</v>
      </c>
      <c r="Q10" s="30">
        <v>96053</v>
      </c>
      <c r="R10" s="30">
        <v>361640</v>
      </c>
      <c r="S10" s="30">
        <v>206437</v>
      </c>
      <c r="T10" s="30">
        <v>152473</v>
      </c>
      <c r="U10" s="30">
        <v>128122</v>
      </c>
      <c r="V10" s="30">
        <v>118162.2570300001</v>
      </c>
      <c r="W10" s="30">
        <v>133391</v>
      </c>
      <c r="X10" s="30">
        <v>60913</v>
      </c>
      <c r="Y10" s="30">
        <v>33517.985329999996</v>
      </c>
      <c r="Z10" s="30">
        <v>210995.96511000005</v>
      </c>
      <c r="AA10" s="30">
        <v>198934.3329033333</v>
      </c>
      <c r="AB10" s="30">
        <v>102488.33443666674</v>
      </c>
      <c r="AC10" s="30">
        <v>83699</v>
      </c>
      <c r="AD10" s="30">
        <v>251359.33265999996</v>
      </c>
      <c r="AE10" s="30">
        <v>302642</v>
      </c>
      <c r="AF10" s="30">
        <v>160752</v>
      </c>
      <c r="AG10" s="30">
        <v>100828</v>
      </c>
    </row>
    <row r="11" spans="2:33" x14ac:dyDescent="0.35">
      <c r="B11" s="13" t="s">
        <v>255</v>
      </c>
      <c r="C11" s="21">
        <v>-10514</v>
      </c>
      <c r="D11" s="21">
        <v>-14224</v>
      </c>
      <c r="E11" s="21">
        <v>-6660</v>
      </c>
      <c r="F11" s="21">
        <v>-13699</v>
      </c>
      <c r="G11" s="21">
        <v>-9603</v>
      </c>
      <c r="H11" s="21">
        <v>-6886</v>
      </c>
      <c r="I11" s="21">
        <v>-10159</v>
      </c>
      <c r="J11" s="21">
        <v>-16489</v>
      </c>
      <c r="K11" s="21">
        <v>-17025</v>
      </c>
      <c r="L11" s="21">
        <v>-6653</v>
      </c>
      <c r="M11" s="21">
        <v>-4516</v>
      </c>
      <c r="N11" s="21">
        <v>-22807</v>
      </c>
      <c r="O11" s="21">
        <v>-84127</v>
      </c>
      <c r="P11" s="21">
        <v>-17920</v>
      </c>
      <c r="Q11" s="21">
        <v>-87077</v>
      </c>
      <c r="R11" s="21">
        <v>-348779</v>
      </c>
      <c r="S11" s="21">
        <v>-190534</v>
      </c>
      <c r="T11" s="21">
        <v>-147386</v>
      </c>
      <c r="U11" s="21">
        <v>-119284</v>
      </c>
      <c r="V11" s="21">
        <v>-115128.39047999994</v>
      </c>
      <c r="W11" s="21">
        <v>-188887</v>
      </c>
      <c r="X11" s="21">
        <v>-74760</v>
      </c>
      <c r="Y11" s="21"/>
      <c r="Z11" s="21">
        <v>-295704.35808999999</v>
      </c>
      <c r="AA11" s="21">
        <v>-272031.2748892071</v>
      </c>
      <c r="AB11" s="21">
        <v>-121316.007576078</v>
      </c>
      <c r="AC11" s="21">
        <v>-90419</v>
      </c>
      <c r="AD11" s="21">
        <v>-335588.71753471496</v>
      </c>
      <c r="AE11" s="101"/>
      <c r="AF11" s="101"/>
      <c r="AG11" s="101"/>
    </row>
    <row r="12" spans="2:33" x14ac:dyDescent="0.35">
      <c r="B12" s="13" t="s">
        <v>254</v>
      </c>
      <c r="C12" s="21">
        <v>-3656</v>
      </c>
      <c r="D12" s="21" t="s">
        <v>35</v>
      </c>
      <c r="E12" s="21">
        <v>-643</v>
      </c>
      <c r="F12" s="21">
        <v>-1409</v>
      </c>
      <c r="G12" s="21">
        <v>-3236</v>
      </c>
      <c r="H12" s="21">
        <v>-1922</v>
      </c>
      <c r="I12" s="21">
        <v>-1265</v>
      </c>
      <c r="J12" s="21">
        <v>-3757</v>
      </c>
      <c r="K12" s="21">
        <v>-2485</v>
      </c>
      <c r="L12" s="21">
        <v>-3646</v>
      </c>
      <c r="M12" s="21">
        <v>-2144</v>
      </c>
      <c r="N12" s="21">
        <v>-3145</v>
      </c>
      <c r="O12" s="21">
        <v>-3890</v>
      </c>
      <c r="P12" s="21">
        <v>-3205</v>
      </c>
      <c r="Q12" s="21">
        <v>-4951</v>
      </c>
      <c r="R12" s="21">
        <v>-11723</v>
      </c>
      <c r="S12" s="21">
        <v>-7855</v>
      </c>
      <c r="T12" s="21"/>
      <c r="U12" s="21">
        <v>0</v>
      </c>
      <c r="V12" s="21">
        <v>7855</v>
      </c>
      <c r="W12" s="21">
        <v>64226</v>
      </c>
      <c r="X12" s="21">
        <v>27851</v>
      </c>
      <c r="Y12" s="21"/>
      <c r="Z12" s="21">
        <v>88419</v>
      </c>
      <c r="AA12" s="21">
        <v>89639</v>
      </c>
      <c r="AB12" s="21">
        <v>34015</v>
      </c>
      <c r="AC12" s="21">
        <v>14514</v>
      </c>
      <c r="AD12" s="21">
        <v>98100</v>
      </c>
      <c r="AE12" s="102"/>
      <c r="AF12" s="102"/>
      <c r="AG12" s="102"/>
    </row>
    <row r="13" spans="2:33" x14ac:dyDescent="0.35">
      <c r="B13" s="13" t="s">
        <v>95</v>
      </c>
      <c r="C13" s="21">
        <v>-14170</v>
      </c>
      <c r="D13" s="21">
        <v>-14224</v>
      </c>
      <c r="E13" s="21">
        <v>-7303</v>
      </c>
      <c r="F13" s="21">
        <v>-15108</v>
      </c>
      <c r="G13" s="21">
        <v>-12839</v>
      </c>
      <c r="H13" s="21">
        <f>SUM(H9:H10)</f>
        <v>9087</v>
      </c>
      <c r="I13" s="21">
        <v>-11424</v>
      </c>
      <c r="J13" s="21">
        <v>-20246</v>
      </c>
      <c r="K13" s="21">
        <v>-19510</v>
      </c>
      <c r="L13" s="21">
        <v>-10299</v>
      </c>
      <c r="M13" s="21">
        <v>-6660</v>
      </c>
      <c r="N13" s="21">
        <v>-25952</v>
      </c>
      <c r="O13" s="21">
        <v>-88017</v>
      </c>
      <c r="P13" s="21">
        <v>-21125</v>
      </c>
      <c r="Q13" s="21">
        <v>-92028</v>
      </c>
      <c r="R13" s="21">
        <v>-360502</v>
      </c>
      <c r="S13" s="21">
        <v>-198389</v>
      </c>
      <c r="T13" s="21">
        <v>-147386</v>
      </c>
      <c r="U13" s="21">
        <v>-119284</v>
      </c>
      <c r="V13" s="21">
        <v>-107273.39047999994</v>
      </c>
      <c r="W13" s="21">
        <v>-124661</v>
      </c>
      <c r="X13" s="21">
        <v>-46909</v>
      </c>
      <c r="Y13" s="21">
        <v>-20244.916615752969</v>
      </c>
      <c r="Z13" s="21">
        <v>-187040.44147424703</v>
      </c>
      <c r="AA13" s="21">
        <v>-182392.2748892071</v>
      </c>
      <c r="AB13" s="21">
        <v>-87301.007576078002</v>
      </c>
      <c r="AC13" s="21">
        <v>-75905</v>
      </c>
      <c r="AD13" s="21">
        <v>-237488.7175347149</v>
      </c>
      <c r="AE13" s="21">
        <v>-283859</v>
      </c>
      <c r="AF13" s="21">
        <v>-145060</v>
      </c>
      <c r="AG13" s="21">
        <v>-96548</v>
      </c>
    </row>
    <row r="14" spans="2:33" x14ac:dyDescent="0.35">
      <c r="B14" s="19" t="s">
        <v>96</v>
      </c>
      <c r="C14" s="30">
        <v>817</v>
      </c>
      <c r="D14" s="30">
        <v>71</v>
      </c>
      <c r="E14" s="30">
        <v>236</v>
      </c>
      <c r="F14" s="30">
        <v>797</v>
      </c>
      <c r="G14" s="30">
        <v>1493</v>
      </c>
      <c r="H14" s="30" t="e">
        <f>#REF!+H10</f>
        <v>#REF!</v>
      </c>
      <c r="I14" s="30">
        <v>604</v>
      </c>
      <c r="J14" s="30">
        <v>2391</v>
      </c>
      <c r="K14" s="30">
        <v>5075</v>
      </c>
      <c r="L14" s="30">
        <v>1836</v>
      </c>
      <c r="M14" s="30">
        <v>2204</v>
      </c>
      <c r="N14" s="30">
        <v>12197</v>
      </c>
      <c r="O14" s="30">
        <v>8477</v>
      </c>
      <c r="P14" s="30">
        <v>1599</v>
      </c>
      <c r="Q14" s="30">
        <v>4025</v>
      </c>
      <c r="R14" s="30">
        <v>1138</v>
      </c>
      <c r="S14" s="30">
        <v>8048</v>
      </c>
      <c r="T14" s="30">
        <v>5087</v>
      </c>
      <c r="U14" s="30">
        <v>8838</v>
      </c>
      <c r="V14" s="30">
        <v>10888.866550000152</v>
      </c>
      <c r="W14" s="30">
        <v>8730</v>
      </c>
      <c r="X14" s="30">
        <v>14004</v>
      </c>
      <c r="Y14" s="30">
        <v>13273.068714247027</v>
      </c>
      <c r="Z14" s="30">
        <v>23955.523635753023</v>
      </c>
      <c r="AA14" s="30">
        <v>16542.058014126203</v>
      </c>
      <c r="AB14" s="30">
        <v>15187</v>
      </c>
      <c r="AC14" s="30">
        <v>7794</v>
      </c>
      <c r="AD14" s="30">
        <v>13870.941985873797</v>
      </c>
      <c r="AE14" s="30">
        <v>18783</v>
      </c>
      <c r="AF14" s="30">
        <v>15692</v>
      </c>
      <c r="AG14" s="30">
        <v>4280</v>
      </c>
    </row>
    <row r="15" spans="2:33" x14ac:dyDescent="0.35">
      <c r="B15" s="13" t="s">
        <v>97</v>
      </c>
      <c r="C15" s="21">
        <v>3</v>
      </c>
      <c r="D15" s="21">
        <v>35</v>
      </c>
      <c r="E15" s="21">
        <v>4</v>
      </c>
      <c r="F15" s="21">
        <v>482</v>
      </c>
      <c r="G15" s="21">
        <v>246</v>
      </c>
      <c r="H15" s="21">
        <v>0</v>
      </c>
      <c r="I15" s="21">
        <v>31</v>
      </c>
      <c r="J15" s="21" t="s">
        <v>150</v>
      </c>
      <c r="K15" s="21">
        <v>5</v>
      </c>
      <c r="L15" s="21">
        <v>12</v>
      </c>
      <c r="M15" s="21">
        <v>95</v>
      </c>
      <c r="N15" s="21">
        <v>89</v>
      </c>
      <c r="O15" s="21">
        <v>130</v>
      </c>
      <c r="P15" s="21">
        <v>21</v>
      </c>
      <c r="Q15" s="21">
        <v>2</v>
      </c>
      <c r="R15" s="21">
        <v>-114</v>
      </c>
      <c r="S15" s="21">
        <v>9</v>
      </c>
      <c r="T15" s="21">
        <v>521</v>
      </c>
      <c r="U15" s="21">
        <v>40</v>
      </c>
      <c r="V15" s="21">
        <v>134</v>
      </c>
      <c r="W15" s="21">
        <v>23</v>
      </c>
      <c r="X15" s="21">
        <v>796</v>
      </c>
      <c r="Y15" s="21">
        <v>331.55151625917006</v>
      </c>
      <c r="Z15" s="21">
        <v>537.09177374082992</v>
      </c>
      <c r="AA15" s="21">
        <v>146.00044051507959</v>
      </c>
      <c r="AB15" s="21">
        <v>19</v>
      </c>
      <c r="AC15" s="21">
        <v>5</v>
      </c>
      <c r="AD15" s="21">
        <v>6725.9995594849206</v>
      </c>
      <c r="AE15" s="21">
        <v>222</v>
      </c>
      <c r="AF15" s="21">
        <v>130.5</v>
      </c>
      <c r="AG15" s="21">
        <v>40.5</v>
      </c>
    </row>
    <row r="16" spans="2:33" x14ac:dyDescent="0.35">
      <c r="B16" s="13" t="s">
        <v>98</v>
      </c>
      <c r="C16" s="21">
        <v>-2060</v>
      </c>
      <c r="D16" s="21">
        <v>-2109</v>
      </c>
      <c r="E16" s="21">
        <v>-1651</v>
      </c>
      <c r="F16" s="21">
        <v>-574</v>
      </c>
      <c r="G16" s="21">
        <v>-1227</v>
      </c>
      <c r="H16" s="21">
        <v>-989</v>
      </c>
      <c r="I16" s="21">
        <v>-1811</v>
      </c>
      <c r="J16" s="21">
        <v>-2040</v>
      </c>
      <c r="K16" s="21">
        <v>-2258</v>
      </c>
      <c r="L16" s="21">
        <v>-1930</v>
      </c>
      <c r="M16" s="21">
        <v>-3231</v>
      </c>
      <c r="N16" s="21">
        <v>-3577</v>
      </c>
      <c r="O16" s="21">
        <v>-3532</v>
      </c>
      <c r="P16" s="21">
        <v>-4210</v>
      </c>
      <c r="Q16" s="21">
        <v>-4496.6720000000005</v>
      </c>
      <c r="R16" s="21">
        <v>-5618.3279999999995</v>
      </c>
      <c r="S16" s="21">
        <v>-4005</v>
      </c>
      <c r="T16" s="21">
        <v>-2912</v>
      </c>
      <c r="U16" s="21">
        <v>-4215</v>
      </c>
      <c r="V16" s="21">
        <v>-939</v>
      </c>
      <c r="W16" s="21">
        <v>-3814</v>
      </c>
      <c r="X16" s="21">
        <v>-6386</v>
      </c>
      <c r="Y16" s="21">
        <v>-9323.1230454996803</v>
      </c>
      <c r="Z16" s="21">
        <v>-4134.6791045003192</v>
      </c>
      <c r="AA16" s="21">
        <v>-4566.2944123517082</v>
      </c>
      <c r="AB16" s="21">
        <v>-8452</v>
      </c>
      <c r="AC16" s="21">
        <v>-4381</v>
      </c>
      <c r="AD16" s="21">
        <v>-6110.7055876482918</v>
      </c>
      <c r="AE16" s="21">
        <v>-8779</v>
      </c>
      <c r="AF16" s="21">
        <v>-9002</v>
      </c>
      <c r="AG16" s="21">
        <v>-5629</v>
      </c>
    </row>
    <row r="17" spans="2:33" x14ac:dyDescent="0.35">
      <c r="B17" s="13" t="s">
        <v>99</v>
      </c>
      <c r="C17" s="21">
        <v>-2</v>
      </c>
      <c r="D17" s="21">
        <v>0</v>
      </c>
      <c r="E17" s="21">
        <v>0</v>
      </c>
      <c r="F17" s="21">
        <v>-1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11</v>
      </c>
      <c r="N17" s="21">
        <v>-203</v>
      </c>
      <c r="O17" s="21">
        <v>0</v>
      </c>
      <c r="P17" s="21">
        <v>0</v>
      </c>
      <c r="Q17" s="21">
        <v>39</v>
      </c>
      <c r="R17" s="21">
        <v>-51</v>
      </c>
      <c r="S17" s="21">
        <v>0</v>
      </c>
      <c r="T17" s="21">
        <v>-553</v>
      </c>
      <c r="U17" s="21">
        <v>0</v>
      </c>
      <c r="V17" s="21">
        <v>0</v>
      </c>
      <c r="W17" s="21">
        <v>22</v>
      </c>
      <c r="X17" s="21">
        <v>-7</v>
      </c>
      <c r="Y17" s="21">
        <v>7</v>
      </c>
      <c r="Z17" s="21">
        <v>3703.25</v>
      </c>
      <c r="AA17" s="21">
        <v>-127</v>
      </c>
      <c r="AB17" s="21">
        <v>-2087</v>
      </c>
      <c r="AC17" s="21">
        <v>2844</v>
      </c>
      <c r="AD17" s="21">
        <v>36</v>
      </c>
      <c r="AE17" s="67">
        <v>0</v>
      </c>
      <c r="AF17" s="21">
        <v>121</v>
      </c>
      <c r="AG17" s="21">
        <v>-97</v>
      </c>
    </row>
    <row r="18" spans="2:33" x14ac:dyDescent="0.35">
      <c r="B18" s="13" t="s">
        <v>100</v>
      </c>
      <c r="C18" s="41">
        <v>0</v>
      </c>
      <c r="D18" s="41">
        <v>-31</v>
      </c>
      <c r="E18" s="41">
        <v>-119</v>
      </c>
      <c r="F18" s="41">
        <v>-4893</v>
      </c>
      <c r="G18" s="41">
        <v>-16</v>
      </c>
      <c r="H18" s="41">
        <f>-538-240</f>
        <v>-778</v>
      </c>
      <c r="I18" s="41">
        <v>-361</v>
      </c>
      <c r="J18" s="41" t="s">
        <v>151</v>
      </c>
      <c r="K18" s="41">
        <v>-12</v>
      </c>
      <c r="L18" s="41">
        <v>-7</v>
      </c>
      <c r="M18" s="41">
        <v>-9</v>
      </c>
      <c r="N18" s="41">
        <v>-146</v>
      </c>
      <c r="O18" s="41">
        <v>-62</v>
      </c>
      <c r="P18" s="41">
        <v>-19</v>
      </c>
      <c r="Q18" s="41">
        <v>-55</v>
      </c>
      <c r="R18" s="41">
        <v>2</v>
      </c>
      <c r="S18" s="41">
        <v>-108</v>
      </c>
      <c r="T18" s="41">
        <v>-102</v>
      </c>
      <c r="U18" s="41">
        <v>0</v>
      </c>
      <c r="V18" s="21">
        <v>-75</v>
      </c>
      <c r="W18" s="21">
        <v>-103</v>
      </c>
      <c r="X18" s="21">
        <v>-27</v>
      </c>
      <c r="Y18" s="21">
        <v>-6746.7428071124523</v>
      </c>
      <c r="Z18" s="21">
        <v>3415.7690371124522</v>
      </c>
      <c r="AA18" s="21">
        <v>-641.92601999999988</v>
      </c>
      <c r="AB18" s="21">
        <v>-10</v>
      </c>
      <c r="AC18" s="21">
        <v>-60</v>
      </c>
      <c r="AD18" s="21">
        <v>-451.07398000000012</v>
      </c>
      <c r="AE18" s="21">
        <v>-682</v>
      </c>
      <c r="AF18" s="21">
        <v>410</v>
      </c>
      <c r="AG18" s="21">
        <v>-289</v>
      </c>
    </row>
    <row r="19" spans="2:33" x14ac:dyDescent="0.35">
      <c r="B19" s="19" t="s">
        <v>101</v>
      </c>
      <c r="C19" s="30">
        <v>-1242</v>
      </c>
      <c r="D19" s="30">
        <v>-2034</v>
      </c>
      <c r="E19" s="30">
        <v>-1530</v>
      </c>
      <c r="F19" s="30">
        <v>-4189</v>
      </c>
      <c r="G19" s="30">
        <v>496</v>
      </c>
      <c r="H19" s="30" t="e">
        <f>SUM(H14:H18)</f>
        <v>#REF!</v>
      </c>
      <c r="I19" s="30">
        <v>-1537</v>
      </c>
      <c r="J19" s="30">
        <v>-221</v>
      </c>
      <c r="K19" s="30">
        <v>2810</v>
      </c>
      <c r="L19" s="30">
        <v>-89</v>
      </c>
      <c r="M19" s="30">
        <v>-930</v>
      </c>
      <c r="N19" s="30">
        <v>8360</v>
      </c>
      <c r="O19" s="30">
        <v>5013</v>
      </c>
      <c r="P19" s="30">
        <v>-2609</v>
      </c>
      <c r="Q19" s="30">
        <v>-485.67200000000048</v>
      </c>
      <c r="R19" s="30">
        <v>-4643.3279999999995</v>
      </c>
      <c r="S19" s="30">
        <v>3944</v>
      </c>
      <c r="T19" s="30">
        <v>2041</v>
      </c>
      <c r="U19" s="30">
        <v>4663</v>
      </c>
      <c r="V19" s="30">
        <v>10008.947020000152</v>
      </c>
      <c r="W19" s="30">
        <v>4858</v>
      </c>
      <c r="X19" s="30">
        <v>8380</v>
      </c>
      <c r="Y19" s="30">
        <v>-2458.2456221059365</v>
      </c>
      <c r="Z19" s="30">
        <v>27476.955342105994</v>
      </c>
      <c r="AA19" s="30">
        <v>11352.838022289599</v>
      </c>
      <c r="AB19" s="30">
        <v>4658</v>
      </c>
      <c r="AC19" s="30">
        <v>6202</v>
      </c>
      <c r="AD19" s="30">
        <v>14070.161977710401</v>
      </c>
      <c r="AE19" s="30">
        <v>9544</v>
      </c>
      <c r="AF19" s="30">
        <v>7351.5</v>
      </c>
      <c r="AG19" s="30">
        <v>-1694.5</v>
      </c>
    </row>
    <row r="20" spans="2:33" x14ac:dyDescent="0.35">
      <c r="B20" s="13" t="s">
        <v>102</v>
      </c>
      <c r="C20" s="41">
        <v>113</v>
      </c>
      <c r="D20" s="41">
        <v>115</v>
      </c>
      <c r="E20" s="41">
        <v>112</v>
      </c>
      <c r="F20" s="41">
        <v>138.85696000000002</v>
      </c>
      <c r="G20" s="41">
        <v>97</v>
      </c>
      <c r="H20" s="41">
        <v>102</v>
      </c>
      <c r="I20" s="41">
        <v>95</v>
      </c>
      <c r="J20" s="41">
        <v>113</v>
      </c>
      <c r="K20" s="41">
        <v>2</v>
      </c>
      <c r="L20" s="41">
        <v>1</v>
      </c>
      <c r="M20" s="41">
        <v>1</v>
      </c>
      <c r="N20" s="41">
        <v>3</v>
      </c>
      <c r="O20" s="41">
        <v>0</v>
      </c>
      <c r="P20" s="41">
        <v>8</v>
      </c>
      <c r="Q20" s="41">
        <v>0</v>
      </c>
      <c r="R20" s="41">
        <v>142</v>
      </c>
      <c r="S20" s="41">
        <v>0</v>
      </c>
      <c r="T20" s="41">
        <v>0</v>
      </c>
      <c r="U20" s="41">
        <v>27</v>
      </c>
      <c r="V20" s="21">
        <v>4</v>
      </c>
      <c r="W20" s="21">
        <v>10</v>
      </c>
      <c r="X20" s="21">
        <v>6</v>
      </c>
      <c r="Y20" s="21">
        <v>7.6183300000000216</v>
      </c>
      <c r="Z20" s="21">
        <v>237</v>
      </c>
      <c r="AA20" s="21">
        <v>0</v>
      </c>
      <c r="AB20" s="21">
        <v>679.66327999999987</v>
      </c>
      <c r="AC20" s="21">
        <v>18</v>
      </c>
      <c r="AD20" s="21">
        <v>355.33672000000013</v>
      </c>
      <c r="AE20" s="76">
        <v>1737</v>
      </c>
      <c r="AF20" s="76">
        <v>-1572</v>
      </c>
      <c r="AG20" s="76">
        <v>44</v>
      </c>
    </row>
    <row r="21" spans="2:33" x14ac:dyDescent="0.35">
      <c r="B21" s="13" t="s">
        <v>103</v>
      </c>
      <c r="C21" s="21">
        <v>-233</v>
      </c>
      <c r="D21" s="21">
        <v>-294</v>
      </c>
      <c r="E21" s="21">
        <v>-284</v>
      </c>
      <c r="F21" s="21">
        <v>-408</v>
      </c>
      <c r="G21" s="21">
        <v>-251</v>
      </c>
      <c r="H21" s="21">
        <v>-228</v>
      </c>
      <c r="I21" s="21">
        <v>-226</v>
      </c>
      <c r="J21" s="21">
        <v>-373</v>
      </c>
      <c r="K21" s="21">
        <v>-143</v>
      </c>
      <c r="L21" s="21">
        <v>-126</v>
      </c>
      <c r="M21" s="21">
        <v>-138</v>
      </c>
      <c r="N21" s="21">
        <v>-114</v>
      </c>
      <c r="O21" s="21">
        <v>-72</v>
      </c>
      <c r="P21" s="21">
        <v>-138</v>
      </c>
      <c r="Q21" s="21">
        <v>-344</v>
      </c>
      <c r="R21" s="21">
        <v>152</v>
      </c>
      <c r="S21" s="21">
        <v>-355</v>
      </c>
      <c r="T21" s="21">
        <v>-218</v>
      </c>
      <c r="U21" s="21">
        <v>-154</v>
      </c>
      <c r="V21" s="21">
        <v>-10</v>
      </c>
      <c r="W21" s="21">
        <v>-52</v>
      </c>
      <c r="X21" s="21">
        <v>-2525</v>
      </c>
      <c r="Y21" s="21">
        <v>-1146.8258199999991</v>
      </c>
      <c r="Z21" s="21">
        <v>2619.7343000000001</v>
      </c>
      <c r="AA21" s="21">
        <v>0.46147666666684017</v>
      </c>
      <c r="AB21" s="21">
        <v>-1113.3550900000005</v>
      </c>
      <c r="AC21" s="21">
        <v>-522</v>
      </c>
      <c r="AD21" s="21">
        <v>-6629.1063866666664</v>
      </c>
      <c r="AE21" s="18">
        <v>-800</v>
      </c>
      <c r="AF21" s="18">
        <v>-688</v>
      </c>
      <c r="AG21" s="18">
        <v>-750</v>
      </c>
    </row>
    <row r="22" spans="2:33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-206</v>
      </c>
      <c r="AF22" s="18">
        <v>-2932</v>
      </c>
      <c r="AG22" s="18">
        <v>5285</v>
      </c>
    </row>
    <row r="23" spans="2:33" x14ac:dyDescent="0.35">
      <c r="B23" s="19" t="s">
        <v>104</v>
      </c>
      <c r="C23" s="30">
        <v>-1362</v>
      </c>
      <c r="D23" s="30">
        <v>-2213</v>
      </c>
      <c r="E23" s="30">
        <v>-1702</v>
      </c>
      <c r="F23" s="30">
        <v>-4458.1430399999999</v>
      </c>
      <c r="G23" s="30">
        <v>342</v>
      </c>
      <c r="H23" s="30" t="e">
        <f>SUM(H19:H21)</f>
        <v>#REF!</v>
      </c>
      <c r="I23" s="30">
        <v>-1668</v>
      </c>
      <c r="J23" s="30">
        <v>-481</v>
      </c>
      <c r="K23" s="30">
        <v>2669</v>
      </c>
      <c r="L23" s="30">
        <v>-214</v>
      </c>
      <c r="M23" s="30">
        <v>-1067</v>
      </c>
      <c r="N23" s="30">
        <v>8249</v>
      </c>
      <c r="O23" s="30">
        <v>4941</v>
      </c>
      <c r="P23" s="30">
        <v>-2739</v>
      </c>
      <c r="Q23" s="30">
        <v>-829.67200000000048</v>
      </c>
      <c r="R23" s="30">
        <v>-4349.3279999999995</v>
      </c>
      <c r="S23" s="30">
        <v>3589</v>
      </c>
      <c r="T23" s="30">
        <v>1823</v>
      </c>
      <c r="U23" s="30">
        <v>4536</v>
      </c>
      <c r="V23" s="30">
        <v>10022.909750000152</v>
      </c>
      <c r="W23" s="30">
        <v>3741</v>
      </c>
      <c r="X23" s="30">
        <v>6936</v>
      </c>
      <c r="Y23" s="30">
        <v>-3597.4531121059363</v>
      </c>
      <c r="Z23" s="30">
        <v>28785.777406255995</v>
      </c>
      <c r="AA23" s="30">
        <v>7610.1793653079858</v>
      </c>
      <c r="AB23" s="30">
        <v>7966.8427259697855</v>
      </c>
      <c r="AC23" s="30">
        <v>5698</v>
      </c>
      <c r="AD23" s="30">
        <v>7796.9779087222287</v>
      </c>
      <c r="AE23" s="30">
        <v>10275</v>
      </c>
      <c r="AF23" s="30">
        <v>2159.5</v>
      </c>
      <c r="AG23" s="30">
        <v>2884.5</v>
      </c>
    </row>
    <row r="24" spans="2:33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21"/>
      <c r="W24" s="21"/>
      <c r="X24" s="21"/>
      <c r="Y24" s="21"/>
      <c r="Z24" s="21"/>
      <c r="AA24" s="21"/>
      <c r="AB24" s="21"/>
      <c r="AC24" s="21"/>
      <c r="AD24" s="21"/>
      <c r="AE24" s="41"/>
      <c r="AF24" s="41"/>
      <c r="AG24" s="41"/>
    </row>
    <row r="25" spans="2:33" x14ac:dyDescent="0.35">
      <c r="B25" s="13" t="s">
        <v>105</v>
      </c>
      <c r="C25" s="41">
        <v>-552</v>
      </c>
      <c r="D25" s="41">
        <v>-509</v>
      </c>
      <c r="E25" s="41">
        <v>-535</v>
      </c>
      <c r="F25" s="66">
        <v>-530.84840000000008</v>
      </c>
      <c r="G25" s="41">
        <v>-210</v>
      </c>
      <c r="H25" s="41">
        <v>-651</v>
      </c>
      <c r="I25" s="41">
        <v>-496</v>
      </c>
      <c r="J25" s="41">
        <v>-581</v>
      </c>
      <c r="K25" s="41">
        <v>-382</v>
      </c>
      <c r="L25" s="41">
        <v>-374</v>
      </c>
      <c r="M25" s="41">
        <v>-398</v>
      </c>
      <c r="N25" s="41">
        <v>-371</v>
      </c>
      <c r="O25" s="41">
        <v>-355</v>
      </c>
      <c r="P25" s="41">
        <v>-393</v>
      </c>
      <c r="Q25" s="41">
        <v>-385</v>
      </c>
      <c r="R25" s="41">
        <v>-612</v>
      </c>
      <c r="S25" s="41">
        <v>-280</v>
      </c>
      <c r="T25" s="41">
        <v>-449</v>
      </c>
      <c r="U25" s="41">
        <v>-351</v>
      </c>
      <c r="V25" s="21">
        <v>-361.53897000000006</v>
      </c>
      <c r="W25" s="21">
        <v>-336</v>
      </c>
      <c r="X25" s="21">
        <v>-336</v>
      </c>
      <c r="Y25" s="21">
        <v>-338.31839000000002</v>
      </c>
      <c r="Z25" s="21">
        <v>-612.13768999999991</v>
      </c>
      <c r="AA25" s="21">
        <v>-341.78158177361382</v>
      </c>
      <c r="AB25" s="21">
        <v>-343.03414938178372</v>
      </c>
      <c r="AC25" s="21">
        <v>-331</v>
      </c>
      <c r="AD25" s="21">
        <v>-328.18426884460251</v>
      </c>
      <c r="AE25" s="21">
        <v>-365</v>
      </c>
      <c r="AF25" s="21">
        <v>-416</v>
      </c>
      <c r="AG25" s="21">
        <v>-433</v>
      </c>
    </row>
    <row r="26" spans="2:33" s="44" customFormat="1" x14ac:dyDescent="0.35">
      <c r="B26" s="37" t="s">
        <v>106</v>
      </c>
      <c r="C26" s="49">
        <v>706</v>
      </c>
      <c r="D26" s="49">
        <v>-1525</v>
      </c>
      <c r="E26" s="49">
        <v>-995</v>
      </c>
      <c r="F26" s="49">
        <v>-3658.1516000000001</v>
      </c>
      <c r="G26" s="49">
        <v>706</v>
      </c>
      <c r="H26" s="49">
        <v>-837</v>
      </c>
      <c r="I26" s="49">
        <v>-1041</v>
      </c>
      <c r="J26" s="49">
        <v>360</v>
      </c>
      <c r="K26" s="49">
        <v>3019.32537</v>
      </c>
      <c r="L26" s="49">
        <v>120.656659999989</v>
      </c>
      <c r="M26" s="49">
        <v>-308.55042556853402</v>
      </c>
      <c r="N26" s="49">
        <v>9154.1221255685396</v>
      </c>
      <c r="O26" s="49">
        <v>5385.95222348889</v>
      </c>
      <c r="P26" s="49">
        <v>-1420.37104</v>
      </c>
      <c r="Q26" s="49">
        <v>-936.90363348884102</v>
      </c>
      <c r="R26" s="49">
        <v>-746.94661999994298</v>
      </c>
      <c r="S26" s="49">
        <v>4221</v>
      </c>
      <c r="T26" s="49">
        <v>3046</v>
      </c>
      <c r="U26" s="49">
        <v>4864</v>
      </c>
      <c r="V26" s="63">
        <v>18209</v>
      </c>
      <c r="W26" s="63">
        <v>5129.4093200000252</v>
      </c>
      <c r="X26" s="63">
        <v>8716.0000000000364</v>
      </c>
      <c r="Y26" s="63">
        <v>-2120.0955100000556</v>
      </c>
      <c r="Z26" s="63">
        <v>28088.851990000057</v>
      </c>
      <c r="AA26" s="63">
        <v>11694.619604063189</v>
      </c>
      <c r="AB26" s="63">
        <v>5000.5300000001689</v>
      </c>
      <c r="AC26" s="63">
        <v>6533.8503959366408</v>
      </c>
      <c r="AD26" s="63">
        <v>14397.999999999998</v>
      </c>
      <c r="AE26" s="49">
        <v>9908.9989999999998</v>
      </c>
      <c r="AF26" s="49">
        <v>7767</v>
      </c>
      <c r="AG26" s="49">
        <v>-1261.5</v>
      </c>
    </row>
    <row r="27" spans="2:33" x14ac:dyDescent="0.35">
      <c r="B27" s="46" t="s">
        <v>107</v>
      </c>
      <c r="C27" s="48">
        <v>706</v>
      </c>
      <c r="D27" s="48">
        <v>-1525</v>
      </c>
      <c r="E27" s="48">
        <v>-995</v>
      </c>
      <c r="F27" s="48">
        <v>-3658.1516000000001</v>
      </c>
      <c r="G27" s="48">
        <v>706</v>
      </c>
      <c r="H27" s="48">
        <v>-837</v>
      </c>
      <c r="I27" s="48">
        <v>-1041</v>
      </c>
      <c r="J27" s="48">
        <v>360</v>
      </c>
      <c r="K27" s="48">
        <v>3019.32537</v>
      </c>
      <c r="L27" s="48">
        <v>120.656659999989</v>
      </c>
      <c r="M27" s="48">
        <v>676.41589443146199</v>
      </c>
      <c r="N27" s="48">
        <v>8169.1561255685401</v>
      </c>
      <c r="O27" s="49">
        <v>5385.95222348889</v>
      </c>
      <c r="P27" s="49">
        <v>-129.92104000000199</v>
      </c>
      <c r="Q27" s="49">
        <v>-257.18963348884103</v>
      </c>
      <c r="R27" s="49">
        <v>-2717.1106099999502</v>
      </c>
      <c r="S27" s="49">
        <v>4221</v>
      </c>
      <c r="T27" s="49">
        <v>6559</v>
      </c>
      <c r="U27" s="49">
        <v>1351</v>
      </c>
      <c r="V27" s="63">
        <v>18209</v>
      </c>
      <c r="W27" s="63">
        <v>5129.4093200000298</v>
      </c>
      <c r="X27" s="63">
        <v>8716.00000000004</v>
      </c>
      <c r="Y27" s="63">
        <v>4179.9044899999399</v>
      </c>
      <c r="Z27" s="63">
        <v>21788.851990000057</v>
      </c>
      <c r="AA27" s="63">
        <v>13739.55</v>
      </c>
      <c r="AB27" s="63">
        <v>5679</v>
      </c>
      <c r="AC27" s="63">
        <v>-1024</v>
      </c>
      <c r="AD27" s="63">
        <v>20799.45</v>
      </c>
      <c r="AE27" s="49">
        <v>2169.6999999999998</v>
      </c>
      <c r="AF27" s="49">
        <v>7532</v>
      </c>
      <c r="AG27" s="49">
        <v>451.83188551718013</v>
      </c>
    </row>
    <row r="28" spans="2:33" x14ac:dyDescent="0.35">
      <c r="AE28" s="18"/>
      <c r="AF28" s="18"/>
      <c r="AG28" s="18"/>
    </row>
    <row r="30" spans="2:33" s="25" customFormat="1" ht="26.5" x14ac:dyDescent="0.35">
      <c r="B30" s="53" t="s">
        <v>108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E30" s="13"/>
      <c r="AF30" s="13"/>
      <c r="AG30" s="13"/>
    </row>
    <row r="31" spans="2:33" ht="52.5" x14ac:dyDescent="0.35">
      <c r="B31" s="53" t="s">
        <v>153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2:33" x14ac:dyDescent="0.35">
      <c r="B32" s="53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treści</vt:lpstr>
      <vt:lpstr>Rachunek wyników</vt:lpstr>
      <vt:lpstr>Bilans</vt:lpstr>
      <vt:lpstr>Cash flow</vt:lpstr>
      <vt:lpstr>Wskaźniki</vt:lpstr>
      <vt:lpstr>Wolumeny</vt:lpstr>
      <vt:lpstr>Paliwa ciekłe</vt:lpstr>
      <vt:lpstr>LPG</vt:lpstr>
      <vt:lpstr>Gaz ziemny</vt:lpstr>
      <vt:lpstr>Energia elektryczna</vt:lpstr>
      <vt:lpstr>OZE</vt:lpstr>
      <vt:lpstr>Stacje paliw</vt:lpstr>
      <vt:lpstr>Bitumen</vt:lpstr>
      <vt:lpstr>Infrastruktura</vt:lpstr>
      <vt:lpstr>Paliwa stałe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Siedlaczek</dc:creator>
  <cp:lastModifiedBy>Pawel Jamski</cp:lastModifiedBy>
  <dcterms:created xsi:type="dcterms:W3CDTF">2019-07-19T12:12:27Z</dcterms:created>
  <dcterms:modified xsi:type="dcterms:W3CDTF">2025-11-18T13:59:21Z</dcterms:modified>
</cp:coreProperties>
</file>